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firstSheet="10" activeTab="12"/>
  </bookViews>
  <sheets>
    <sheet name="Петра Сумина, 6" sheetId="1" r:id="rId1"/>
    <sheet name="Петра Сумина, 8" sheetId="2" r:id="rId2"/>
    <sheet name="Петра Сумина, 12" sheetId="3" r:id="rId3"/>
    <sheet name="Петра Сумина, 14" sheetId="4" r:id="rId4"/>
    <sheet name="Петра Сумина, 16" sheetId="5" r:id="rId5"/>
    <sheet name="Петра Сумина, 22" sheetId="6" r:id="rId6"/>
    <sheet name=" договор 24" sheetId="7" r:id="rId7"/>
    <sheet name="Петра Столыпина, 5" sheetId="8" r:id="rId8"/>
    <sheet name="Петра Столыпина, 7" sheetId="9" r:id="rId9"/>
    <sheet name="Петра Столыпина, 9" sheetId="10" r:id="rId10"/>
    <sheet name="Петра Столыпина, 11" sheetId="11" r:id="rId11"/>
    <sheet name="Петра Столыпина, 13" sheetId="12" r:id="rId12"/>
    <sheet name="Петра Стлыпина, 15" sheetId="13" r:id="rId13"/>
    <sheet name="Петра Столыпина, 17" sheetId="14" r:id="rId14"/>
  </sheets>
  <externalReferences>
    <externalReference r:id="rId17"/>
  </externalReferences>
  <definedNames>
    <definedName name="Excel_BuiltIn_Print_Area">#REF!</definedName>
    <definedName name="Excel_BuiltIn_Print_Titles">#REF!</definedName>
    <definedName name="А3">#REF!</definedName>
    <definedName name="В3">#REF!</definedName>
    <definedName name="_xlnm.Print_Area" localSheetId="6">' договор 24'!$A$1:$E$97</definedName>
    <definedName name="_xlnm.Print_Area" localSheetId="12">'Петра Стлыпина, 15'!$A$1:$E$93</definedName>
    <definedName name="_xlnm.Print_Area" localSheetId="10">'Петра Столыпина, 11'!$A$1:$D$104</definedName>
    <definedName name="_xlnm.Print_Area" localSheetId="11">'Петра Столыпина, 13'!$A$1:$E$97</definedName>
    <definedName name="_xlnm.Print_Area" localSheetId="13">'Петра Столыпина, 17'!$A$1:$E$97</definedName>
    <definedName name="_xlnm.Print_Area" localSheetId="7">'Петра Столыпина, 5'!$A$1:$E$97</definedName>
    <definedName name="_xlnm.Print_Area" localSheetId="8">'Петра Столыпина, 7'!$A$1:$E$97</definedName>
    <definedName name="_xlnm.Print_Area" localSheetId="9">'Петра Столыпина, 9'!$A$1:$E$97</definedName>
    <definedName name="_xlnm.Print_Area" localSheetId="2">'Петра Сумина, 12'!$A$1:$E$97</definedName>
    <definedName name="_xlnm.Print_Area" localSheetId="3">'Петра Сумина, 14'!$A$1:$D$104</definedName>
    <definedName name="_xlnm.Print_Area" localSheetId="4">'Петра Сумина, 16'!$A$1:$E$97</definedName>
    <definedName name="_xlnm.Print_Area" localSheetId="5">'Петра Сумина, 22'!$A$1:$E$97</definedName>
    <definedName name="_xlnm.Print_Area" localSheetId="0">'Петра Сумина, 6'!$A$1:$E$97</definedName>
    <definedName name="_xlnm.Print_Area" localSheetId="1">'Петра Сумина, 8'!$A$1:$E$97</definedName>
  </definedNames>
  <calcPr fullCalcOnLoad="1" refMode="R1C1"/>
</workbook>
</file>

<file path=xl/sharedStrings.xml><?xml version="1.0" encoding="utf-8"?>
<sst xmlns="http://schemas.openxmlformats.org/spreadsheetml/2006/main" count="1784" uniqueCount="143">
  <si>
    <t>Перечень</t>
  </si>
  <si>
    <t>Наименование работ и услуг</t>
  </si>
  <si>
    <t>Периодичность выполнения работ и оказания услуг</t>
  </si>
  <si>
    <t>Годовая плата (рублей)</t>
  </si>
  <si>
    <t>Стоимость на 1 кв.м. общей площади (рублей в месяц)</t>
  </si>
  <si>
    <t>Содержание помещений, входящих в состав общего имущества</t>
  </si>
  <si>
    <t>1 раз в месяц</t>
  </si>
  <si>
    <t xml:space="preserve">1 раз в неделю </t>
  </si>
  <si>
    <t>1 раз в год</t>
  </si>
  <si>
    <t>ИТОГО</t>
  </si>
  <si>
    <t>Уборка придомовой территории</t>
  </si>
  <si>
    <t>В холодный период года</t>
  </si>
  <si>
    <t>1 раз в сутки в дни снегопада</t>
  </si>
  <si>
    <t>1 раз в три дня во время гололеда</t>
  </si>
  <si>
    <t>В теплый период года</t>
  </si>
  <si>
    <t xml:space="preserve">Уборка крыльца и площадки перед входом в подъезд </t>
  </si>
  <si>
    <t>ежедневно</t>
  </si>
  <si>
    <t>1 раз в квартал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</si>
  <si>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</si>
  <si>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</si>
  <si>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</si>
  <si>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Ремонт и утепление входных дверей</t>
  </si>
  <si>
    <t>1 раз в год, по заявкам собственников</t>
  </si>
  <si>
    <t>Проведение технических осмотров и мелкий ремонт</t>
  </si>
  <si>
    <t>2 раза в год, по заявкам собственников</t>
  </si>
  <si>
    <t>2 раза в год</t>
  </si>
  <si>
    <t>Проверка состояния информационных знаков, входов в подъезды (домовые знаки и т.д.) при необходимости ремонт</t>
  </si>
  <si>
    <t>1 раз в неделю, по заявкам собственников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</si>
  <si>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</si>
  <si>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</si>
  <si>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</si>
  <si>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</si>
  <si>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Проведение дератизации и дезинсекции помещений, входящих в состав общего имущества в многоквартирном доме (подвалов, чердаков, технических этажей)</t>
  </si>
  <si>
    <t>Обслуживание, проверка общедомовых приборов учета</t>
  </si>
  <si>
    <t>Обслуживание, поверка общедомовых приборов учета</t>
  </si>
  <si>
    <t>в соответствии с техническим паспортом</t>
  </si>
  <si>
    <t>ВСЕГО</t>
  </si>
  <si>
    <t>Сбор отходов I-IV классов опасности (отработанных ртутьсодержащих ламп и др.) и передача их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</si>
  <si>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ежедневно в рабочие дни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</si>
  <si>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</si>
  <si>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</t>
  </si>
  <si>
    <t>Обеспечение проведения аварийного обслуживания лифта</t>
  </si>
  <si>
    <t>Мытье окон мест общего пользования</t>
  </si>
  <si>
    <t>Проверка состояния и замена вышедших из строя лам освещения</t>
  </si>
  <si>
    <t xml:space="preserve">Обслуживание и ремонт лифта </t>
  </si>
  <si>
    <t>Очистка придомовой территории от наледи и льда</t>
  </si>
  <si>
    <t>1 раз в сутки во время гололеда</t>
  </si>
  <si>
    <t>Подметание и уборка придомовой территории</t>
  </si>
  <si>
    <t>Очистка крышек люков колодцев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</si>
  <si>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</si>
  <si>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2 раза в сутки в дни снегопада</t>
  </si>
  <si>
    <t>Очистка придомовой территории от снега наносного происхождения</t>
  </si>
  <si>
    <t>2 раза в месяц</t>
  </si>
  <si>
    <t>1 раз в сутки</t>
  </si>
  <si>
    <t>Посыпка территории песком или смесью песка с хлоридами</t>
  </si>
  <si>
    <t>Очистка от мусора урн, установленных возле подъездов</t>
  </si>
  <si>
    <t>Уборка и выкашивание газонов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</si>
  <si>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</si>
  <si>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Проверка и при необходимости восстановление или замена отдельных элементов крылец и зонтов над входами в здание, в подвалы и над балконами</t>
  </si>
  <si>
    <t>Выявление нарушений отделки фасадов и их отдельных элементов и их устранение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</si>
  <si>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в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работ(при необходимости), проведение восстановительных работ)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</si>
  <si>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</si>
  <si>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Проверка кровли на отсутствие протечек. При выявлении нарушений, приводящих к протечкам - незамедлительное их устранение. В остальных случаях - разработка плана восстановительных работ, при необходимости - проведение восстановительных работ.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</si>
  <si>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</si>
  <si>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</si>
  <si>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 раз в сутки,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</si>
  <si>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</si>
  <si>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</si>
  <si>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Очистка и текущий ремонт элементов благоустройства (в том числе малые архитектурные формы) придомовой территории</t>
  </si>
  <si>
    <t>Обслуживание и ремонт лифта (1 шт)</t>
  </si>
  <si>
    <t>Влажная протирка подоконников, перил лестниц, шкафов для электросчетчиков слаботочных устройств, почтовых ящиков, дверных коробок, полотен дверей, дверных ручек</t>
  </si>
  <si>
    <t>Влажная уборка тамбуров, лестничных площадок и маршей, кабин лифта</t>
  </si>
  <si>
    <t>Сухая уборка тамбуров, лестничных площадок и маршей, кабин лифта</t>
  </si>
  <si>
    <t xml:space="preserve">2 раза в неделю </t>
  </si>
  <si>
    <t xml:space="preserve">Консервация и расконсервация, ремонт, регулировка, промывка, испытание (гидравлические) систем центрального отопления, промывка системы под давлением </t>
  </si>
  <si>
    <t>Выявление деформации и повреждений несущих кровельных конструкций, водоотводящих устройств и оборудования, слуховых окон, выходов на крыши</t>
  </si>
  <si>
    <t xml:space="preserve">работ и услуг по содержанию и ремонту общего имущества собственников помещений </t>
  </si>
  <si>
    <t>в многоквартирном доме, расположенном по адресу: жилой дом № 15 по ул. Петра Столыпина</t>
  </si>
  <si>
    <t>Работы, выполняемые для подготовки дома к эксплуатации в весенне-летний период</t>
  </si>
  <si>
    <t>Работы, выполняемые для подготовки дома к эксплуатации в осенне-зимний период</t>
  </si>
  <si>
    <t>Устранение незначительных неисправностей в общедомовых системах водопровода. Канализации и центрального отопления</t>
  </si>
  <si>
    <t>по мере необходимости</t>
  </si>
  <si>
    <t>Управление многоквартирным домом, организация работ по обслуживанию и ремонту дома</t>
  </si>
  <si>
    <t>Влажная уборка тамбуров, лестничных площадок и маршей</t>
  </si>
  <si>
    <t>Проверка состояния дверей подвалов, запорных устройств на них и устранение выявленных неисправностей в течение суток</t>
  </si>
  <si>
    <t>2 раза в месяц, по заявкам собственников</t>
  </si>
  <si>
    <t>Проверка и при необходимости очистка кровли ии водоотводящих устройств от мусора, грязи и наледи, препятствующих стоку дождевых и талых вод</t>
  </si>
  <si>
    <t>Проверка исправности, роботоспособности,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</si>
  <si>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в сроки, установленные изготовителем, но не реже 2 раз в год</t>
  </si>
  <si>
    <t>ежедневно в рабочие дни , в соответствии с графиком работы</t>
  </si>
  <si>
    <t>ИТОГО содержание и текущий ремонт</t>
  </si>
  <si>
    <t>Подметание эвакуационных лестничных клеток (с переходом через незадымляющую воздушную зону)</t>
  </si>
  <si>
    <t xml:space="preserve">Мытье эвакуационных лестничных клеток (с переходом через незадымляемую воздушную зону) </t>
  </si>
  <si>
    <t>4 раза в год</t>
  </si>
  <si>
    <t>Осмотр и обеспечение работоспособного состояния пожарных лестниц, лазов, проходов, выходов систем аварийного освещения, пожаротушения, сигнализации, противопожарного водоснабжения, средств протовопожарной защиты, противодымной защиты</t>
  </si>
  <si>
    <t>в сроки, установленные изготовителем, но не реже 1 раза в месяц</t>
  </si>
  <si>
    <t>Контроль и обеспечение исправного состояния систем дымоудаления</t>
  </si>
  <si>
    <t>Сбор и вывоз твердых бытовых отходов</t>
  </si>
  <si>
    <t>Обслуживание и ремонт лифта (2 шт)</t>
  </si>
  <si>
    <t>Вывоз и организация мест накопления бытовых отходов</t>
  </si>
  <si>
    <t>Вывоз твердых бытовых отходов</t>
  </si>
  <si>
    <t>Наименование работ и услуг по содержанию и ремонту общего имущества собственников помещений в многоквартирном доме за счет управляющей компании</t>
  </si>
  <si>
    <t>Стоимость работ</t>
  </si>
  <si>
    <t>Монтаж противоскользящего покрытия перед входом в подъезды</t>
  </si>
  <si>
    <t>1 раз в год, в холодный период (октябрь-март)</t>
  </si>
  <si>
    <t>Устройство клумб</t>
  </si>
  <si>
    <t>1 раз в год, в теплый период (апрель-сентябрь)</t>
  </si>
  <si>
    <t>Посадка растений в клумбы</t>
  </si>
  <si>
    <t>Уход за посадками в клумбах</t>
  </si>
  <si>
    <t>ежедневно, в теплый период (апрель-сентябрь)</t>
  </si>
  <si>
    <t>Промывка урн, установленных возле подъездов</t>
  </si>
  <si>
    <t>2 раза в месяц, в теплый период (апрель-сентябрь)</t>
  </si>
  <si>
    <t>Обметание пыли с потолков в местах общего пользования</t>
  </si>
  <si>
    <t xml:space="preserve">Окраска сетей и устройств горячего водоснабжения </t>
  </si>
  <si>
    <t>Установка флагодержателей</t>
  </si>
  <si>
    <t>Подготовка здания к праздникам (украшение фасада баннерами, декоративными атрибутами торжественного события (изображение Деда Мороза, георгиевской ленты и т.п.), флажками, гирляндами</t>
  </si>
  <si>
    <t>3 раза в год (новогодние, майские праздники, День России)</t>
  </si>
  <si>
    <t>Сбор отработанных элементов (батарейки)</t>
  </si>
  <si>
    <t>ежедневно (в рабочие дни)</t>
  </si>
  <si>
    <t>Передача отработанных элементов в специализированные организации</t>
  </si>
  <si>
    <t xml:space="preserve">1 раз в месяц </t>
  </si>
  <si>
    <t>Установка ограждений газонов</t>
  </si>
  <si>
    <t>1 раз в год, в летний период (апрель-сентябрь)</t>
  </si>
  <si>
    <t>Устройство ледового городка (горка, фигуры и т.д.)</t>
  </si>
  <si>
    <t>Установка системы видеонаблюдения</t>
  </si>
  <si>
    <t>в 1-й год обслуживания</t>
  </si>
  <si>
    <t>Организация работы системы видеонаблюдения и обеспечение ее работоспособности</t>
  </si>
  <si>
    <t>Обеспечение проведения осмотров, технического обслуживания системы видеонаблюдения</t>
  </si>
  <si>
    <t xml:space="preserve">ВСЕГО </t>
  </si>
  <si>
    <t>в многоквартирных домах, расположенных по ул. Петра Столыпина №9</t>
  </si>
  <si>
    <t>в многоквартирных домах, расположенных по ул. Петра Столыпина №5</t>
  </si>
  <si>
    <t>в многоквартирных домах, расположенных по ул. Петра Сумина №6</t>
  </si>
  <si>
    <t>в многоквартирных домах, расположенных по ул. Петра Сумина №8</t>
  </si>
  <si>
    <t>в многоквартирных домах, расположенных по ул. Петра Сумина №12</t>
  </si>
  <si>
    <t>в многоквартирных домах, расположенных по ул. Петра Сумина №16</t>
  </si>
  <si>
    <t>в многоквартирных домах, расположенных по ул. Петра Сумина №22</t>
  </si>
  <si>
    <t>ВСЕГО:</t>
  </si>
  <si>
    <t xml:space="preserve">в многоквартирных домах, расположенных по ул. Петра Столыпина №11 </t>
  </si>
  <si>
    <t xml:space="preserve">в многоквартирных домах, расположенных по ул. Петра Сумина №14 </t>
  </si>
  <si>
    <t>в многоквартирных домах, расположенных по ул. Петра Столыпина №7</t>
  </si>
  <si>
    <t>в многоквартирных домах, расположенных по ул. Петра Столыпина №13</t>
  </si>
  <si>
    <t>в многоквартирных домах, расположенных по ул. Петра Столыпина №17</t>
  </si>
  <si>
    <t>в многоквартирных домах, расположенных по ул. Петра Сумина №24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</si>
</sst>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00000000"/>
    <numFmt numFmtId="175" formatCode="0.000"/>
    <numFmt numFmtId="176" formatCode="#,##0.000"/>
    <numFmt numFmtId="177" formatCode="0.000000"/>
    <numFmt numFmtId="178" formatCode="0.0000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4" fontId="20" fillId="24" borderId="10" xfId="53" applyNumberFormat="1" applyFont="1" applyFill="1" applyBorder="1" applyAlignment="1">
      <alignment horizontal="center" vertical="center" wrapText="1"/>
      <protection/>
    </xf>
    <xf numFmtId="4" fontId="20" fillId="24" borderId="11" xfId="52" applyNumberFormat="1" applyFont="1" applyFill="1" applyBorder="1" applyAlignment="1">
      <alignment horizontal="center" vertical="center" wrapText="1"/>
      <protection/>
    </xf>
    <xf numFmtId="0" fontId="20" fillId="0" borderId="0" xfId="53" applyFont="1">
      <alignment/>
      <protection/>
    </xf>
    <xf numFmtId="4" fontId="20" fillId="0" borderId="0" xfId="53" applyNumberFormat="1" applyFont="1">
      <alignment/>
      <protection/>
    </xf>
    <xf numFmtId="0" fontId="20" fillId="0" borderId="0" xfId="53" applyFont="1" applyAlignment="1">
      <alignment horizontal="center" vertical="center"/>
      <protection/>
    </xf>
    <xf numFmtId="0" fontId="20" fillId="25" borderId="0" xfId="53" applyFont="1" applyFill="1" applyAlignment="1">
      <alignment horizontal="center" vertical="center"/>
      <protection/>
    </xf>
    <xf numFmtId="0" fontId="20" fillId="25" borderId="0" xfId="53" applyFont="1" applyFill="1">
      <alignment/>
      <protection/>
    </xf>
    <xf numFmtId="4" fontId="20" fillId="25" borderId="0" xfId="53" applyNumberFormat="1" applyFont="1" applyFill="1" applyAlignment="1">
      <alignment horizontal="center" vertical="center"/>
      <protection/>
    </xf>
    <xf numFmtId="4" fontId="20" fillId="25" borderId="0" xfId="53" applyNumberFormat="1" applyFont="1" applyFill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2" applyFont="1">
      <alignment/>
      <protection/>
    </xf>
    <xf numFmtId="2" fontId="20" fillId="0" borderId="0" xfId="53" applyNumberFormat="1" applyFont="1">
      <alignment/>
      <protection/>
    </xf>
    <xf numFmtId="4" fontId="22" fillId="0" borderId="0" xfId="52" applyNumberFormat="1" applyFont="1" applyBorder="1" applyAlignment="1">
      <alignment horizontal="right" vertical="center" wrapText="1" indent="1"/>
      <protection/>
    </xf>
    <xf numFmtId="0" fontId="20" fillId="0" borderId="0" xfId="0" applyFont="1" applyAlignment="1">
      <alignment/>
    </xf>
    <xf numFmtId="0" fontId="24" fillId="0" borderId="0" xfId="53" applyFont="1">
      <alignment/>
      <protection/>
    </xf>
    <xf numFmtId="0" fontId="24" fillId="0" borderId="0" xfId="53" applyFont="1">
      <alignment/>
      <protection/>
    </xf>
    <xf numFmtId="0" fontId="22" fillId="0" borderId="0" xfId="53" applyFont="1">
      <alignment/>
      <protection/>
    </xf>
    <xf numFmtId="0" fontId="20" fillId="24" borderId="12" xfId="53" applyFont="1" applyFill="1" applyBorder="1" applyAlignment="1">
      <alignment horizontal="center" vertical="center" wrapText="1"/>
      <protection/>
    </xf>
    <xf numFmtId="4" fontId="20" fillId="24" borderId="12" xfId="53" applyNumberFormat="1" applyFont="1" applyFill="1" applyBorder="1" applyAlignment="1">
      <alignment horizontal="center" vertical="center" wrapText="1"/>
      <protection/>
    </xf>
    <xf numFmtId="0" fontId="20" fillId="24" borderId="12" xfId="52" applyFont="1" applyFill="1" applyBorder="1" applyAlignment="1">
      <alignment vertical="center" wrapText="1"/>
      <protection/>
    </xf>
    <xf numFmtId="0" fontId="21" fillId="24" borderId="12" xfId="53" applyFont="1" applyFill="1" applyBorder="1" applyAlignment="1">
      <alignment vertical="center" wrapText="1"/>
      <protection/>
    </xf>
    <xf numFmtId="0" fontId="21" fillId="24" borderId="12" xfId="52" applyFont="1" applyFill="1" applyBorder="1" applyAlignment="1">
      <alignment vertical="center" wrapText="1"/>
      <protection/>
    </xf>
    <xf numFmtId="4" fontId="21" fillId="24" borderId="12" xfId="52" applyNumberFormat="1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vertical="center" wrapText="1"/>
      <protection/>
    </xf>
    <xf numFmtId="0" fontId="20" fillId="24" borderId="12" xfId="53" applyFont="1" applyFill="1" applyBorder="1" applyAlignment="1">
      <alignment vertical="center" wrapText="1"/>
      <protection/>
    </xf>
    <xf numFmtId="2" fontId="20" fillId="24" borderId="12" xfId="53" applyNumberFormat="1" applyFont="1" applyFill="1" applyBorder="1" applyAlignment="1">
      <alignment horizontal="center" vertical="center" wrapText="1"/>
      <protection/>
    </xf>
    <xf numFmtId="0" fontId="20" fillId="24" borderId="12" xfId="53" applyFont="1" applyFill="1" applyBorder="1" applyAlignment="1">
      <alignment horizontal="left" vertical="center" wrapText="1"/>
      <protection/>
    </xf>
    <xf numFmtId="0" fontId="20" fillId="0" borderId="12" xfId="53" applyFont="1" applyFill="1" applyBorder="1" applyAlignment="1">
      <alignment horizontal="left" vertical="center" wrapText="1"/>
      <protection/>
    </xf>
    <xf numFmtId="0" fontId="20" fillId="24" borderId="12" xfId="53" applyFont="1" applyFill="1" applyBorder="1" applyAlignment="1">
      <alignment vertical="center"/>
      <protection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4" fontId="21" fillId="24" borderId="12" xfId="53" applyNumberFormat="1" applyFont="1" applyFill="1" applyBorder="1" applyAlignment="1">
      <alignment horizontal="center" vertical="center" wrapText="1"/>
      <protection/>
    </xf>
    <xf numFmtId="2" fontId="21" fillId="24" borderId="12" xfId="53" applyNumberFormat="1" applyFont="1" applyFill="1" applyBorder="1" applyAlignment="1">
      <alignment horizontal="center" vertical="center" wrapText="1"/>
      <protection/>
    </xf>
    <xf numFmtId="4" fontId="20" fillId="24" borderId="12" xfId="52" applyNumberFormat="1" applyFont="1" applyFill="1" applyBorder="1" applyAlignment="1">
      <alignment horizontal="right" vertical="center" wrapText="1" indent="1"/>
      <protection/>
    </xf>
    <xf numFmtId="4" fontId="20" fillId="24" borderId="12" xfId="52" applyNumberFormat="1" applyFont="1" applyFill="1" applyBorder="1" applyAlignment="1">
      <alignment horizontal="center" vertical="center" wrapText="1"/>
      <protection/>
    </xf>
    <xf numFmtId="4" fontId="21" fillId="24" borderId="12" xfId="53" applyNumberFormat="1" applyFont="1" applyFill="1" applyBorder="1" applyAlignment="1">
      <alignment horizontal="right" vertical="center" wrapText="1" indent="1"/>
      <protection/>
    </xf>
    <xf numFmtId="2" fontId="22" fillId="0" borderId="0" xfId="53" applyNumberFormat="1" applyFont="1">
      <alignment/>
      <protection/>
    </xf>
    <xf numFmtId="2" fontId="22" fillId="25" borderId="0" xfId="53" applyNumberFormat="1" applyFont="1" applyFill="1">
      <alignment/>
      <protection/>
    </xf>
    <xf numFmtId="0" fontId="21" fillId="24" borderId="13" xfId="53" applyFont="1" applyFill="1" applyBorder="1" applyAlignment="1">
      <alignment vertical="center" wrapText="1"/>
      <protection/>
    </xf>
    <xf numFmtId="0" fontId="21" fillId="24" borderId="14" xfId="53" applyFont="1" applyFill="1" applyBorder="1" applyAlignment="1">
      <alignment vertical="center" wrapText="1"/>
      <protection/>
    </xf>
    <xf numFmtId="4" fontId="21" fillId="24" borderId="15" xfId="52" applyNumberFormat="1" applyFont="1" applyFill="1" applyBorder="1" applyAlignment="1">
      <alignment horizontal="center" vertical="center" wrapText="1"/>
      <protection/>
    </xf>
    <xf numFmtId="2" fontId="22" fillId="25" borderId="0" xfId="53" applyNumberFormat="1" applyFont="1" applyFill="1">
      <alignment/>
      <protection/>
    </xf>
    <xf numFmtId="0" fontId="22" fillId="0" borderId="0" xfId="53" applyFont="1">
      <alignment/>
      <protection/>
    </xf>
    <xf numFmtId="176" fontId="22" fillId="0" borderId="0" xfId="53" applyNumberFormat="1" applyFont="1">
      <alignment/>
      <protection/>
    </xf>
    <xf numFmtId="2" fontId="22" fillId="0" borderId="0" xfId="53" applyNumberFormat="1" applyFont="1">
      <alignment/>
      <protection/>
    </xf>
    <xf numFmtId="0" fontId="21" fillId="0" borderId="12" xfId="52" applyFont="1" applyBorder="1" applyAlignment="1">
      <alignment horizontal="left" wrapText="1"/>
      <protection/>
    </xf>
    <xf numFmtId="0" fontId="20" fillId="0" borderId="12" xfId="52" applyFont="1" applyBorder="1" applyAlignment="1">
      <alignment horizontal="center"/>
      <protection/>
    </xf>
    <xf numFmtId="0" fontId="20" fillId="0" borderId="12" xfId="52" applyFont="1" applyBorder="1" applyAlignment="1">
      <alignment horizontal="center" wrapText="1"/>
      <protection/>
    </xf>
    <xf numFmtId="0" fontId="20" fillId="0" borderId="12" xfId="53" applyFont="1" applyBorder="1" applyAlignment="1">
      <alignment horizontal="center" vertical="center"/>
      <protection/>
    </xf>
    <xf numFmtId="0" fontId="20" fillId="0" borderId="12" xfId="52" applyFont="1" applyFill="1" applyBorder="1" applyAlignment="1">
      <alignment vertical="center" wrapText="1"/>
      <protection/>
    </xf>
    <xf numFmtId="0" fontId="20" fillId="0" borderId="12" xfId="52" applyFont="1" applyBorder="1" applyAlignment="1">
      <alignment vertical="center" wrapText="1"/>
      <protection/>
    </xf>
    <xf numFmtId="4" fontId="20" fillId="0" borderId="12" xfId="52" applyNumberFormat="1" applyFont="1" applyBorder="1" applyAlignment="1">
      <alignment horizontal="right" vertical="center" wrapText="1" indent="1"/>
      <protection/>
    </xf>
    <xf numFmtId="0" fontId="21" fillId="0" borderId="12" xfId="53" applyFont="1" applyFill="1" applyBorder="1" applyAlignment="1">
      <alignment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" fontId="21" fillId="0" borderId="12" xfId="53" applyNumberFormat="1" applyFont="1" applyBorder="1" applyAlignment="1">
      <alignment horizontal="right" vertical="center" wrapText="1" indent="1"/>
      <protection/>
    </xf>
    <xf numFmtId="0" fontId="20" fillId="0" borderId="12" xfId="53" applyFont="1" applyFill="1" applyBorder="1" applyAlignment="1">
      <alignment vertical="center" wrapText="1"/>
      <protection/>
    </xf>
    <xf numFmtId="4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Fill="1">
      <alignment/>
      <protection/>
    </xf>
    <xf numFmtId="2" fontId="20" fillId="0" borderId="0" xfId="53" applyNumberFormat="1" applyFont="1" applyFill="1">
      <alignment/>
      <protection/>
    </xf>
    <xf numFmtId="0" fontId="20" fillId="0" borderId="0" xfId="53" applyFont="1" applyFill="1">
      <alignment/>
      <protection/>
    </xf>
    <xf numFmtId="4" fontId="22" fillId="25" borderId="0" xfId="53" applyNumberFormat="1" applyFont="1" applyFill="1">
      <alignment/>
      <protection/>
    </xf>
    <xf numFmtId="4" fontId="20" fillId="24" borderId="11" xfId="52" applyNumberFormat="1" applyFont="1" applyFill="1" applyBorder="1" applyAlignment="1">
      <alignment vertical="center" wrapText="1"/>
      <protection/>
    </xf>
    <xf numFmtId="4" fontId="20" fillId="24" borderId="12" xfId="53" applyNumberFormat="1" applyFont="1" applyFill="1" applyBorder="1" applyAlignment="1">
      <alignment vertical="center" wrapText="1"/>
      <protection/>
    </xf>
    <xf numFmtId="4" fontId="20" fillId="24" borderId="10" xfId="53" applyNumberFormat="1" applyFont="1" applyFill="1" applyBorder="1" applyAlignment="1">
      <alignment vertical="center" wrapText="1"/>
      <protection/>
    </xf>
    <xf numFmtId="4" fontId="20" fillId="24" borderId="11" xfId="53" applyNumberFormat="1" applyFont="1" applyFill="1" applyBorder="1" applyAlignment="1">
      <alignment vertical="center" wrapText="1"/>
      <protection/>
    </xf>
    <xf numFmtId="4" fontId="21" fillId="24" borderId="12" xfId="53" applyNumberFormat="1" applyFont="1" applyFill="1" applyBorder="1" applyAlignment="1">
      <alignment vertical="center" wrapText="1"/>
      <protection/>
    </xf>
    <xf numFmtId="4" fontId="20" fillId="0" borderId="11" xfId="53" applyNumberFormat="1" applyFont="1" applyFill="1" applyBorder="1" applyAlignment="1">
      <alignment vertical="center" wrapText="1"/>
      <protection/>
    </xf>
    <xf numFmtId="4" fontId="21" fillId="24" borderId="14" xfId="53" applyNumberFormat="1" applyFont="1" applyFill="1" applyBorder="1" applyAlignment="1">
      <alignment vertical="center" wrapText="1"/>
      <protection/>
    </xf>
    <xf numFmtId="4" fontId="20" fillId="24" borderId="10" xfId="53" applyNumberFormat="1" applyFont="1" applyFill="1" applyBorder="1" applyAlignment="1">
      <alignment horizontal="left" vertical="center" wrapText="1"/>
      <protection/>
    </xf>
    <xf numFmtId="4" fontId="20" fillId="24" borderId="11" xfId="53" applyNumberFormat="1" applyFont="1" applyFill="1" applyBorder="1" applyAlignment="1">
      <alignment horizontal="left" vertical="center" wrapText="1"/>
      <protection/>
    </xf>
    <xf numFmtId="4" fontId="20" fillId="24" borderId="16" xfId="53" applyNumberFormat="1" applyFont="1" applyFill="1" applyBorder="1" applyAlignment="1">
      <alignment vertical="center" wrapText="1"/>
      <protection/>
    </xf>
    <xf numFmtId="0" fontId="25" fillId="0" borderId="12" xfId="53" applyFont="1" applyBorder="1">
      <alignment/>
      <protection/>
    </xf>
    <xf numFmtId="0" fontId="20" fillId="0" borderId="12" xfId="53" applyFont="1" applyBorder="1">
      <alignment/>
      <protection/>
    </xf>
    <xf numFmtId="4" fontId="25" fillId="0" borderId="12" xfId="53" applyNumberFormat="1" applyFont="1" applyBorder="1">
      <alignment/>
      <protection/>
    </xf>
    <xf numFmtId="4" fontId="22" fillId="25" borderId="0" xfId="53" applyNumberFormat="1" applyFont="1" applyFill="1">
      <alignment/>
      <protection/>
    </xf>
    <xf numFmtId="4" fontId="20" fillId="0" borderId="11" xfId="52" applyNumberFormat="1" applyFont="1" applyFill="1" applyBorder="1" applyAlignment="1">
      <alignment vertical="center" wrapText="1"/>
      <protection/>
    </xf>
    <xf numFmtId="4" fontId="21" fillId="24" borderId="12" xfId="52" applyNumberFormat="1" applyFont="1" applyFill="1" applyBorder="1" applyAlignment="1">
      <alignment vertical="center" wrapText="1"/>
      <protection/>
    </xf>
    <xf numFmtId="0" fontId="21" fillId="0" borderId="12" xfId="53" applyFont="1" applyBorder="1">
      <alignment/>
      <protection/>
    </xf>
    <xf numFmtId="4" fontId="21" fillId="0" borderId="12" xfId="53" applyNumberFormat="1" applyFont="1" applyBorder="1">
      <alignment/>
      <protection/>
    </xf>
    <xf numFmtId="0" fontId="21" fillId="25" borderId="0" xfId="53" applyFont="1" applyFill="1" applyBorder="1" applyAlignment="1">
      <alignment horizontal="center" vertical="center"/>
      <protection/>
    </xf>
    <xf numFmtId="0" fontId="21" fillId="25" borderId="0" xfId="53" applyFont="1" applyFill="1" applyBorder="1" applyAlignment="1">
      <alignment horizontal="center" vertical="center" wrapText="1"/>
      <protection/>
    </xf>
    <xf numFmtId="0" fontId="23" fillId="24" borderId="13" xfId="52" applyFont="1" applyFill="1" applyBorder="1" applyAlignment="1">
      <alignment horizontal="center" vertical="center" wrapText="1"/>
      <protection/>
    </xf>
    <xf numFmtId="0" fontId="23" fillId="24" borderId="14" xfId="52" applyFont="1" applyFill="1" applyBorder="1" applyAlignment="1">
      <alignment horizontal="center" vertical="center" wrapText="1"/>
      <protection/>
    </xf>
    <xf numFmtId="0" fontId="23" fillId="24" borderId="15" xfId="52" applyFont="1" applyFill="1" applyBorder="1" applyAlignment="1">
      <alignment horizontal="center" vertical="center" wrapText="1"/>
      <protection/>
    </xf>
    <xf numFmtId="4" fontId="20" fillId="24" borderId="11" xfId="52" applyNumberFormat="1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0" fontId="23" fillId="24" borderId="13" xfId="53" applyFont="1" applyFill="1" applyBorder="1" applyAlignment="1">
      <alignment horizontal="center" vertical="center" wrapText="1"/>
      <protection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15" xfId="53" applyFont="1" applyFill="1" applyBorder="1" applyAlignment="1">
      <alignment horizontal="center" vertical="center" wrapText="1"/>
      <protection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2" fontId="20" fillId="24" borderId="11" xfId="53" applyNumberFormat="1" applyFont="1" applyFill="1" applyBorder="1" applyAlignment="1">
      <alignment horizontal="center" vertical="center" wrapText="1"/>
      <protection/>
    </xf>
    <xf numFmtId="2" fontId="20" fillId="24" borderId="16" xfId="53" applyNumberFormat="1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/>
      <protection/>
    </xf>
    <xf numFmtId="0" fontId="20" fillId="24" borderId="11" xfId="53" applyFont="1" applyFill="1" applyBorder="1" applyAlignment="1">
      <alignment horizontal="center" vertical="center"/>
      <protection/>
    </xf>
    <xf numFmtId="4" fontId="20" fillId="24" borderId="10" xfId="52" applyNumberFormat="1" applyFont="1" applyFill="1" applyBorder="1" applyAlignment="1">
      <alignment horizontal="center" vertical="center" wrapText="1"/>
      <protection/>
    </xf>
    <xf numFmtId="4" fontId="20" fillId="24" borderId="10" xfId="53" applyNumberFormat="1" applyFont="1" applyFill="1" applyBorder="1" applyAlignment="1">
      <alignment horizontal="center" vertical="center" wrapText="1"/>
      <protection/>
    </xf>
    <xf numFmtId="4" fontId="20" fillId="24" borderId="11" xfId="53" applyNumberFormat="1" applyFont="1" applyFill="1" applyBorder="1" applyAlignment="1">
      <alignment horizontal="center" vertical="center" wrapText="1"/>
      <protection/>
    </xf>
    <xf numFmtId="4" fontId="20" fillId="24" borderId="16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0.12.07" xfId="52"/>
    <cellStyle name="Обычный_Центр., прил.2,3 (06.08.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39\&#1084;&#1086;&#1080;%20&#1076;&#1086;&#1082;&#1091;&#1084;&#1077;&#1085;&#1090;&#1099;\Documents%20and%20Settings\kuznetsovaSV\&#1056;&#1072;&#1073;&#1086;&#1095;&#1080;&#1081;%20&#1089;&#1090;&#1086;&#1083;\&#1059;&#1095;&#1072;&#1089;&#1090;&#1082;&#1080;\&#1055;&#1054;%20&#1056;&#1046;&#1047;%20&#1089;%20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ЖЗ 1-15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8"/>
  <sheetViews>
    <sheetView view="pageBreakPreview" zoomScaleSheetLayoutView="100" zoomScalePageLayoutView="0" workbookViewId="0" topLeftCell="A1">
      <selection activeCell="F73" sqref="F73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131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88821.696</v>
      </c>
      <c r="D10" s="84"/>
      <c r="F10" s="11">
        <v>5969.2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88821.696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184090.128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184090.128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184090.13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184090.13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226352.06399999998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226352.06399999998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472044.336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472044.336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293684.63999999996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293684.63999999996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16474.992000000002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16474.992000000002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1281467.8560000001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  <mergeCell ref="A2:D2"/>
    <mergeCell ref="A3:D3"/>
    <mergeCell ref="A4:D4"/>
    <mergeCell ref="A7:D7"/>
    <mergeCell ref="D8:D11"/>
    <mergeCell ref="A13:D13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78"/>
  <sheetViews>
    <sheetView view="pageBreakPreview" zoomScaleSheetLayoutView="100" zoomScalePageLayoutView="0" workbookViewId="0" topLeftCell="A1">
      <selection activeCell="F73" sqref="F73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129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70718.688</v>
      </c>
      <c r="D10" s="84"/>
      <c r="F10" s="11">
        <v>4752.6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v>70718.69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146570.184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v>146570.18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146570.18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v>146570.18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180218.59200000003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v>180218.59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375835.608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v>375835.61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233827.91999999998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v>233827.92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13117.176000000001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v>13117.18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1020288.17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2:D2"/>
    <mergeCell ref="A3:D3"/>
    <mergeCell ref="A4:D4"/>
    <mergeCell ref="A7:D7"/>
    <mergeCell ref="D8:D11"/>
    <mergeCell ref="A13:D13"/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5"/>
  <sheetViews>
    <sheetView view="pageBreakPreview" zoomScaleSheetLayoutView="100" zoomScalePageLayoutView="0" workbookViewId="0" topLeftCell="A1">
      <selection activeCell="E12" sqref="E12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27.281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137</v>
      </c>
      <c r="B4" s="80"/>
      <c r="C4" s="80"/>
      <c r="D4" s="80"/>
    </row>
    <row r="5" spans="1:5" ht="12" customHeight="1">
      <c r="A5" s="7"/>
      <c r="B5" s="37">
        <f>4710.9+35.4</f>
        <v>4746.299999999999</v>
      </c>
      <c r="C5" s="74"/>
      <c r="D5" s="6"/>
      <c r="E5" s="3">
        <v>12251.3</v>
      </c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4" s="11" customFormat="1" ht="38.25">
      <c r="A10" s="20" t="s">
        <v>70</v>
      </c>
      <c r="B10" s="20" t="s">
        <v>25</v>
      </c>
      <c r="C10" s="61">
        <f>D8*E5*12</f>
        <v>182299.34399999998</v>
      </c>
      <c r="D10" s="84"/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57" customFormat="1" ht="25.5">
      <c r="A12" s="49" t="s">
        <v>91</v>
      </c>
      <c r="B12" s="49" t="s">
        <v>6</v>
      </c>
      <c r="C12" s="75"/>
      <c r="D12" s="56"/>
    </row>
    <row r="13" spans="1:4" s="57" customFormat="1" ht="25.5">
      <c r="A13" s="49" t="s">
        <v>92</v>
      </c>
      <c r="B13" s="49" t="s">
        <v>93</v>
      </c>
      <c r="C13" s="75"/>
      <c r="D13" s="56"/>
    </row>
    <row r="14" spans="1:4" s="11" customFormat="1" ht="12.75">
      <c r="A14" s="21" t="s">
        <v>9</v>
      </c>
      <c r="B14" s="22"/>
      <c r="C14" s="76">
        <f>C10</f>
        <v>182299.34399999998</v>
      </c>
      <c r="D14" s="23">
        <f>D8</f>
        <v>1.24</v>
      </c>
    </row>
    <row r="15" spans="1:4" ht="13.5" customHeight="1">
      <c r="A15" s="85" t="s">
        <v>10</v>
      </c>
      <c r="B15" s="85"/>
      <c r="C15" s="85"/>
      <c r="D15" s="85"/>
    </row>
    <row r="16" spans="1:4" ht="13.5">
      <c r="A16" s="24" t="s">
        <v>11</v>
      </c>
      <c r="B16" s="25"/>
      <c r="C16" s="62"/>
      <c r="D16" s="18"/>
    </row>
    <row r="17" spans="1:4" ht="12.75">
      <c r="A17" s="25" t="s">
        <v>48</v>
      </c>
      <c r="B17" s="25" t="s">
        <v>12</v>
      </c>
      <c r="C17" s="63"/>
      <c r="D17" s="92">
        <v>2.57</v>
      </c>
    </row>
    <row r="18" spans="1:4" ht="25.5">
      <c r="A18" s="25" t="s">
        <v>49</v>
      </c>
      <c r="B18" s="25" t="s">
        <v>50</v>
      </c>
      <c r="C18" s="64"/>
      <c r="D18" s="93"/>
    </row>
    <row r="19" spans="1:4" ht="12.75">
      <c r="A19" s="25" t="s">
        <v>51</v>
      </c>
      <c r="B19" s="25" t="s">
        <v>52</v>
      </c>
      <c r="C19" s="64"/>
      <c r="D19" s="93"/>
    </row>
    <row r="20" spans="1:4" ht="25.5">
      <c r="A20" s="25" t="s">
        <v>45</v>
      </c>
      <c r="B20" s="25" t="s">
        <v>13</v>
      </c>
      <c r="C20" s="64">
        <f>D17*E5*12</f>
        <v>377830.09199999995</v>
      </c>
      <c r="D20" s="93"/>
    </row>
    <row r="21" spans="1:4" ht="12.75">
      <c r="A21" s="25" t="s">
        <v>15</v>
      </c>
      <c r="B21" s="25" t="s">
        <v>53</v>
      </c>
      <c r="C21" s="64"/>
      <c r="D21" s="93"/>
    </row>
    <row r="22" spans="1:4" ht="23.25" customHeight="1">
      <c r="A22" s="25" t="s">
        <v>54</v>
      </c>
      <c r="B22" s="25" t="s">
        <v>46</v>
      </c>
      <c r="C22" s="64"/>
      <c r="D22" s="93"/>
    </row>
    <row r="23" spans="1:4" ht="12.75">
      <c r="A23" s="25" t="s">
        <v>55</v>
      </c>
      <c r="B23" s="25" t="s">
        <v>53</v>
      </c>
      <c r="C23" s="64"/>
      <c r="D23" s="93"/>
    </row>
    <row r="24" spans="1:4" ht="12.75">
      <c r="A24" s="21" t="s">
        <v>9</v>
      </c>
      <c r="B24" s="21"/>
      <c r="C24" s="65">
        <f>C20</f>
        <v>377830.09199999995</v>
      </c>
      <c r="D24" s="23">
        <f>D17</f>
        <v>2.57</v>
      </c>
    </row>
    <row r="25" spans="1:4" ht="13.5">
      <c r="A25" s="24" t="s">
        <v>14</v>
      </c>
      <c r="B25" s="25"/>
      <c r="C25" s="62"/>
      <c r="D25" s="26"/>
    </row>
    <row r="26" spans="1:4" ht="12.75">
      <c r="A26" s="25" t="s">
        <v>47</v>
      </c>
      <c r="B26" s="25" t="s">
        <v>7</v>
      </c>
      <c r="C26" s="63"/>
      <c r="D26" s="94">
        <v>2.57</v>
      </c>
    </row>
    <row r="27" spans="1:4" ht="12.75">
      <c r="A27" s="25" t="s">
        <v>56</v>
      </c>
      <c r="B27" s="25" t="s">
        <v>6</v>
      </c>
      <c r="C27" s="64"/>
      <c r="D27" s="84"/>
    </row>
    <row r="28" spans="1:4" ht="12.75">
      <c r="A28" s="25" t="s">
        <v>15</v>
      </c>
      <c r="B28" s="25" t="s">
        <v>53</v>
      </c>
      <c r="C28" s="64">
        <f>C20</f>
        <v>377830.09199999995</v>
      </c>
      <c r="D28" s="84"/>
    </row>
    <row r="29" spans="1:4" ht="11.25" customHeight="1">
      <c r="A29" s="25" t="s">
        <v>55</v>
      </c>
      <c r="B29" s="25" t="s">
        <v>53</v>
      </c>
      <c r="C29" s="64"/>
      <c r="D29" s="84"/>
    </row>
    <row r="30" spans="1:4" ht="12.75">
      <c r="A30" s="21" t="s">
        <v>9</v>
      </c>
      <c r="B30" s="21"/>
      <c r="C30" s="65">
        <f>C20</f>
        <v>377830.09199999995</v>
      </c>
      <c r="D30" s="23">
        <f>D26</f>
        <v>2.57</v>
      </c>
    </row>
    <row r="31" spans="1:4" ht="14.25" customHeight="1">
      <c r="A31" s="86" t="s">
        <v>18</v>
      </c>
      <c r="B31" s="87"/>
      <c r="C31" s="87"/>
      <c r="D31" s="88"/>
    </row>
    <row r="32" spans="1:4" ht="12.75">
      <c r="A32" s="25" t="s">
        <v>19</v>
      </c>
      <c r="B32" s="25" t="s">
        <v>8</v>
      </c>
      <c r="C32" s="63"/>
      <c r="D32" s="94">
        <v>3.16</v>
      </c>
    </row>
    <row r="33" spans="1:4" ht="26.25" customHeight="1">
      <c r="A33" s="25" t="s">
        <v>20</v>
      </c>
      <c r="B33" s="25" t="s">
        <v>8</v>
      </c>
      <c r="C33" s="64"/>
      <c r="D33" s="84"/>
    </row>
    <row r="34" spans="1:4" ht="39" customHeight="1">
      <c r="A34" s="25" t="s">
        <v>74</v>
      </c>
      <c r="B34" s="25" t="s">
        <v>8</v>
      </c>
      <c r="C34" s="64">
        <f>D32*E5*12</f>
        <v>464569.296</v>
      </c>
      <c r="D34" s="84"/>
    </row>
    <row r="35" spans="1:4" ht="19.5" customHeight="1">
      <c r="A35" s="25" t="s">
        <v>21</v>
      </c>
      <c r="B35" s="25" t="s">
        <v>25</v>
      </c>
      <c r="C35" s="64"/>
      <c r="D35" s="84"/>
    </row>
    <row r="36" spans="1:4" ht="38.25">
      <c r="A36" s="25" t="s">
        <v>61</v>
      </c>
      <c r="B36" s="25" t="s">
        <v>8</v>
      </c>
      <c r="C36" s="64"/>
      <c r="D36" s="84"/>
    </row>
    <row r="37" spans="1:4" ht="25.5">
      <c r="A37" s="25" t="s">
        <v>78</v>
      </c>
      <c r="B37" s="25" t="s">
        <v>8</v>
      </c>
      <c r="C37" s="64"/>
      <c r="D37" s="2"/>
    </row>
    <row r="38" spans="1:4" ht="25.5">
      <c r="A38" s="25" t="s">
        <v>79</v>
      </c>
      <c r="B38" s="25" t="s">
        <v>8</v>
      </c>
      <c r="C38" s="64"/>
      <c r="D38" s="2"/>
    </row>
    <row r="39" spans="1:4" ht="12.75">
      <c r="A39" s="21" t="s">
        <v>9</v>
      </c>
      <c r="B39" s="21"/>
      <c r="C39" s="65">
        <f>C34</f>
        <v>464569.296</v>
      </c>
      <c r="D39" s="23">
        <f>D32</f>
        <v>3.16</v>
      </c>
    </row>
    <row r="40" spans="1:4" ht="13.5" customHeight="1">
      <c r="A40" s="85" t="s">
        <v>23</v>
      </c>
      <c r="B40" s="85"/>
      <c r="C40" s="85"/>
      <c r="D40" s="85"/>
    </row>
    <row r="41" spans="1:4" ht="25.5">
      <c r="A41" s="27" t="s">
        <v>57</v>
      </c>
      <c r="B41" s="25" t="s">
        <v>17</v>
      </c>
      <c r="C41" s="63"/>
      <c r="D41" s="94">
        <v>6.59</v>
      </c>
    </row>
    <row r="42" spans="1:4" ht="25.5">
      <c r="A42" s="27" t="s">
        <v>84</v>
      </c>
      <c r="B42" s="25" t="s">
        <v>85</v>
      </c>
      <c r="C42" s="64"/>
      <c r="D42" s="84"/>
    </row>
    <row r="43" spans="1:4" ht="51">
      <c r="A43" s="27" t="s">
        <v>62</v>
      </c>
      <c r="B43" s="25" t="s">
        <v>24</v>
      </c>
      <c r="C43" s="64"/>
      <c r="D43" s="84"/>
    </row>
    <row r="44" spans="1:4" ht="25.5">
      <c r="A44" s="27" t="s">
        <v>75</v>
      </c>
      <c r="B44" s="25" t="s">
        <v>25</v>
      </c>
      <c r="C44" s="64"/>
      <c r="D44" s="84"/>
    </row>
    <row r="45" spans="1:4" ht="25.5">
      <c r="A45" s="27" t="s">
        <v>86</v>
      </c>
      <c r="B45" s="25" t="s">
        <v>17</v>
      </c>
      <c r="C45" s="64"/>
      <c r="D45" s="84"/>
    </row>
    <row r="46" spans="1:4" ht="25.5">
      <c r="A46" s="27" t="s">
        <v>26</v>
      </c>
      <c r="B46" s="25" t="s">
        <v>6</v>
      </c>
      <c r="C46" s="64"/>
      <c r="D46" s="84"/>
    </row>
    <row r="47" spans="1:4" ht="25.5">
      <c r="A47" s="27" t="s">
        <v>58</v>
      </c>
      <c r="B47" s="25" t="s">
        <v>25</v>
      </c>
      <c r="C47" s="64"/>
      <c r="D47" s="84"/>
    </row>
    <row r="48" spans="1:4" ht="28.5" customHeight="1">
      <c r="A48" s="28" t="s">
        <v>59</v>
      </c>
      <c r="B48" s="25" t="s">
        <v>22</v>
      </c>
      <c r="C48" s="64"/>
      <c r="D48" s="84"/>
    </row>
    <row r="49" spans="1:4" ht="76.5">
      <c r="A49" s="27" t="s">
        <v>60</v>
      </c>
      <c r="B49" s="25" t="s">
        <v>24</v>
      </c>
      <c r="C49" s="64"/>
      <c r="D49" s="84"/>
    </row>
    <row r="50" spans="1:4" ht="38.25">
      <c r="A50" s="28" t="s">
        <v>63</v>
      </c>
      <c r="B50" s="25" t="s">
        <v>22</v>
      </c>
      <c r="C50" s="64"/>
      <c r="D50" s="84"/>
    </row>
    <row r="51" spans="1:4" ht="38.25">
      <c r="A51" s="28" t="s">
        <v>64</v>
      </c>
      <c r="B51" s="25" t="s">
        <v>65</v>
      </c>
      <c r="C51" s="64"/>
      <c r="D51" s="84"/>
    </row>
    <row r="52" spans="1:4" ht="25.5">
      <c r="A52" s="28" t="s">
        <v>66</v>
      </c>
      <c r="B52" s="25" t="s">
        <v>27</v>
      </c>
      <c r="C52" s="64">
        <f>D41*E5*12</f>
        <v>968832.804</v>
      </c>
      <c r="D52" s="84"/>
    </row>
    <row r="53" spans="1:4" ht="38.25">
      <c r="A53" s="28" t="s">
        <v>67</v>
      </c>
      <c r="B53" s="25" t="s">
        <v>27</v>
      </c>
      <c r="C53" s="64"/>
      <c r="D53" s="84"/>
    </row>
    <row r="54" spans="1:4" ht="38.25">
      <c r="A54" s="28" t="s">
        <v>87</v>
      </c>
      <c r="B54" s="25" t="s">
        <v>88</v>
      </c>
      <c r="C54" s="64"/>
      <c r="D54" s="84"/>
    </row>
    <row r="55" spans="1:4" ht="25.5">
      <c r="A55" s="27" t="s">
        <v>28</v>
      </c>
      <c r="B55" s="25" t="s">
        <v>22</v>
      </c>
      <c r="C55" s="64"/>
      <c r="D55" s="84"/>
    </row>
    <row r="56" spans="1:4" s="59" customFormat="1" ht="51">
      <c r="A56" s="28" t="s">
        <v>94</v>
      </c>
      <c r="B56" s="55" t="s">
        <v>95</v>
      </c>
      <c r="C56" s="66"/>
      <c r="D56" s="84"/>
    </row>
    <row r="57" spans="1:4" s="59" customFormat="1" ht="12.75">
      <c r="A57" s="28" t="s">
        <v>96</v>
      </c>
      <c r="B57" s="55" t="s">
        <v>31</v>
      </c>
      <c r="C57" s="66"/>
      <c r="D57" s="84"/>
    </row>
    <row r="58" spans="1:4" ht="38.25">
      <c r="A58" s="27" t="s">
        <v>29</v>
      </c>
      <c r="B58" s="25" t="s">
        <v>8</v>
      </c>
      <c r="C58" s="64"/>
      <c r="D58" s="84"/>
    </row>
    <row r="59" spans="1:4" ht="25.5">
      <c r="A59" s="27" t="s">
        <v>43</v>
      </c>
      <c r="B59" s="25" t="s">
        <v>27</v>
      </c>
      <c r="C59" s="64"/>
      <c r="D59" s="84"/>
    </row>
    <row r="60" spans="1:4" ht="25.5">
      <c r="A60" s="27" t="s">
        <v>80</v>
      </c>
      <c r="B60" s="25" t="s">
        <v>81</v>
      </c>
      <c r="C60" s="64"/>
      <c r="D60" s="84"/>
    </row>
    <row r="61" spans="1:4" ht="25.5">
      <c r="A61" s="27" t="s">
        <v>68</v>
      </c>
      <c r="B61" s="25" t="s">
        <v>25</v>
      </c>
      <c r="C61" s="64"/>
      <c r="D61" s="84"/>
    </row>
    <row r="62" spans="1:6" ht="38.25">
      <c r="A62" s="27" t="s">
        <v>30</v>
      </c>
      <c r="B62" s="25" t="s">
        <v>31</v>
      </c>
      <c r="C62" s="64"/>
      <c r="D62" s="84"/>
      <c r="E62" s="11"/>
      <c r="F62" s="12"/>
    </row>
    <row r="63" spans="1:6" ht="51">
      <c r="A63" s="25" t="s">
        <v>37</v>
      </c>
      <c r="B63" s="25" t="s">
        <v>81</v>
      </c>
      <c r="C63" s="64"/>
      <c r="D63" s="84"/>
      <c r="E63" s="11"/>
      <c r="F63" s="12"/>
    </row>
    <row r="64" spans="1:6" ht="39" customHeight="1">
      <c r="A64" s="27" t="s">
        <v>32</v>
      </c>
      <c r="B64" s="25" t="s">
        <v>17</v>
      </c>
      <c r="C64" s="64"/>
      <c r="D64" s="2"/>
      <c r="E64" s="11"/>
      <c r="F64" s="12"/>
    </row>
    <row r="65" spans="1:6" s="59" customFormat="1" ht="39" customHeight="1">
      <c r="A65" s="28" t="s">
        <v>82</v>
      </c>
      <c r="B65" s="55" t="s">
        <v>89</v>
      </c>
      <c r="C65" s="66"/>
      <c r="D65" s="56"/>
      <c r="E65" s="57"/>
      <c r="F65" s="58"/>
    </row>
    <row r="66" spans="1:6" ht="12.75">
      <c r="A66" s="21" t="s">
        <v>9</v>
      </c>
      <c r="B66" s="21"/>
      <c r="C66" s="65">
        <f>C52</f>
        <v>968832.804</v>
      </c>
      <c r="D66" s="23">
        <f>D41</f>
        <v>6.59</v>
      </c>
      <c r="F66" s="13"/>
    </row>
    <row r="67" spans="1:6" ht="12.75">
      <c r="A67" s="38" t="s">
        <v>90</v>
      </c>
      <c r="B67" s="39"/>
      <c r="C67" s="67"/>
      <c r="D67" s="23">
        <v>13.56</v>
      </c>
      <c r="F67" s="13"/>
    </row>
    <row r="68" spans="1:6" ht="13.5">
      <c r="A68" s="85" t="s">
        <v>97</v>
      </c>
      <c r="B68" s="85"/>
      <c r="C68" s="85"/>
      <c r="D68" s="85"/>
      <c r="F68" s="13"/>
    </row>
    <row r="69" spans="1:6" ht="12.75">
      <c r="A69" s="27" t="s">
        <v>97</v>
      </c>
      <c r="B69" s="25" t="s">
        <v>16</v>
      </c>
      <c r="C69" s="62">
        <f>D69*E5*12</f>
        <v>274919.172</v>
      </c>
      <c r="D69" s="34">
        <v>1.87</v>
      </c>
      <c r="F69" s="13"/>
    </row>
    <row r="70" spans="1:6" ht="12.75">
      <c r="A70" s="21" t="s">
        <v>9</v>
      </c>
      <c r="B70" s="21"/>
      <c r="C70" s="65">
        <f>C69</f>
        <v>274919.172</v>
      </c>
      <c r="D70" s="32">
        <f>D69</f>
        <v>1.87</v>
      </c>
      <c r="F70" s="13"/>
    </row>
    <row r="71" spans="1:4" s="14" customFormat="1" ht="13.5">
      <c r="A71" s="86" t="s">
        <v>98</v>
      </c>
      <c r="B71" s="87"/>
      <c r="C71" s="87"/>
      <c r="D71" s="88"/>
    </row>
    <row r="72" spans="1:4" ht="39.75" customHeight="1">
      <c r="A72" s="27" t="s">
        <v>39</v>
      </c>
      <c r="B72" s="27" t="s">
        <v>31</v>
      </c>
      <c r="C72" s="68"/>
      <c r="D72" s="89">
        <v>8.2</v>
      </c>
    </row>
    <row r="73" spans="1:4" ht="24" customHeight="1">
      <c r="A73" s="27" t="s">
        <v>40</v>
      </c>
      <c r="B73" s="27" t="s">
        <v>35</v>
      </c>
      <c r="C73" s="69">
        <f>D72*E5*12</f>
        <v>1205527.92</v>
      </c>
      <c r="D73" s="90"/>
    </row>
    <row r="74" spans="1:4" ht="12.75">
      <c r="A74" s="29" t="s">
        <v>44</v>
      </c>
      <c r="B74" s="27" t="s">
        <v>16</v>
      </c>
      <c r="C74" s="69"/>
      <c r="D74" s="90"/>
    </row>
    <row r="75" spans="1:4" ht="12.75">
      <c r="A75" s="25" t="s">
        <v>41</v>
      </c>
      <c r="B75" s="25" t="s">
        <v>31</v>
      </c>
      <c r="C75" s="70"/>
      <c r="D75" s="91"/>
    </row>
    <row r="76" spans="1:7" ht="12.75">
      <c r="A76" s="21" t="s">
        <v>9</v>
      </c>
      <c r="B76" s="21"/>
      <c r="C76" s="65">
        <f>C73</f>
        <v>1205527.92</v>
      </c>
      <c r="D76" s="23">
        <f>D72</f>
        <v>8.2</v>
      </c>
      <c r="E76" s="16"/>
      <c r="F76" s="16"/>
      <c r="G76" s="16"/>
    </row>
    <row r="77" spans="1:7" ht="13.5">
      <c r="A77" s="85" t="s">
        <v>33</v>
      </c>
      <c r="B77" s="85"/>
      <c r="C77" s="85"/>
      <c r="D77" s="85"/>
      <c r="E77" s="16"/>
      <c r="F77" s="16"/>
      <c r="G77" s="16"/>
    </row>
    <row r="78" spans="1:7" ht="28.5" customHeight="1">
      <c r="A78" s="27" t="s">
        <v>34</v>
      </c>
      <c r="B78" s="25" t="s">
        <v>35</v>
      </c>
      <c r="C78" s="62">
        <f>D78*E5*12</f>
        <v>33813.588</v>
      </c>
      <c r="D78" s="34">
        <v>0.23</v>
      </c>
      <c r="E78" s="17"/>
      <c r="F78" s="17"/>
      <c r="G78" s="17"/>
    </row>
    <row r="79" spans="1:7" ht="12.75">
      <c r="A79" s="21" t="s">
        <v>9</v>
      </c>
      <c r="B79" s="21"/>
      <c r="C79" s="65">
        <f>C78</f>
        <v>33813.588</v>
      </c>
      <c r="D79" s="32">
        <f>D78</f>
        <v>0.23</v>
      </c>
      <c r="E79" s="17"/>
      <c r="F79" s="17"/>
      <c r="G79" s="17"/>
    </row>
    <row r="80" spans="1:7" ht="27" customHeight="1">
      <c r="A80" s="77" t="s">
        <v>136</v>
      </c>
      <c r="B80" s="72"/>
      <c r="C80" s="78">
        <f>C79+C76+C70+C66+C39+C30+C14</f>
        <v>3507792.2160000005</v>
      </c>
      <c r="D80" s="48"/>
      <c r="E80" s="17"/>
      <c r="F80" s="36"/>
      <c r="G80" s="17"/>
    </row>
    <row r="81" spans="5:7" ht="12.75">
      <c r="E81" s="17"/>
      <c r="F81" s="17"/>
      <c r="G81" s="17"/>
    </row>
    <row r="82" spans="5:6" ht="12.75">
      <c r="E82" s="16"/>
      <c r="F82" s="16"/>
    </row>
    <row r="83" spans="5:6" ht="12.75">
      <c r="E83" s="16"/>
      <c r="F83" s="16"/>
    </row>
    <row r="84" spans="5:6" ht="12.75">
      <c r="E84" s="15"/>
      <c r="F84" s="15"/>
    </row>
    <row r="85" spans="5:6" ht="12.75">
      <c r="E85" s="15"/>
      <c r="F85" s="15"/>
    </row>
  </sheetData>
  <sheetProtection selectLockedCells="1" selectUnlockedCells="1"/>
  <mergeCells count="16">
    <mergeCell ref="A71:D71"/>
    <mergeCell ref="D72:D75"/>
    <mergeCell ref="A77:D77"/>
    <mergeCell ref="A68:D68"/>
    <mergeCell ref="D17:D23"/>
    <mergeCell ref="D26:D29"/>
    <mergeCell ref="A31:D31"/>
    <mergeCell ref="D32:D36"/>
    <mergeCell ref="A40:D40"/>
    <mergeCell ref="D41:D63"/>
    <mergeCell ref="A2:D2"/>
    <mergeCell ref="A3:D3"/>
    <mergeCell ref="A4:D4"/>
    <mergeCell ref="A7:D7"/>
    <mergeCell ref="D8:D11"/>
    <mergeCell ref="A15:D15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G78"/>
  <sheetViews>
    <sheetView view="pageBreakPreview" zoomScaleSheetLayoutView="100" zoomScalePageLayoutView="0" workbookViewId="0" topLeftCell="A1">
      <selection activeCell="A4" sqref="A4:D4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140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70964.208</v>
      </c>
      <c r="D10" s="84"/>
      <c r="F10" s="11">
        <v>4769.1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70964.208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147079.044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147079.044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147079.04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147079.04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180844.27200000003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180844.27200000003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377140.428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377140.428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234639.72000000003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234639.72000000003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13162.716000000002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13162.716000000002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1023830.388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2:D2"/>
    <mergeCell ref="A3:D3"/>
    <mergeCell ref="A4:D4"/>
    <mergeCell ref="A7:D7"/>
    <mergeCell ref="D8:D11"/>
    <mergeCell ref="A13:D13"/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G86"/>
  <sheetViews>
    <sheetView tabSelected="1" view="pageBreakPreview" zoomScaleSheetLayoutView="100" zoomScalePageLayoutView="0" workbookViewId="0" topLeftCell="A1">
      <selection activeCell="F68" sqref="F68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3.42187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77</v>
      </c>
      <c r="B4" s="80"/>
      <c r="C4" s="80"/>
      <c r="D4" s="80"/>
    </row>
    <row r="5" spans="1:4" ht="12" customHeight="1">
      <c r="A5" s="7"/>
      <c r="B5" s="41">
        <f>4710.9+35.4</f>
        <v>4746.299999999999</v>
      </c>
      <c r="C5" s="9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71</v>
      </c>
      <c r="B8" s="20" t="s">
        <v>52</v>
      </c>
      <c r="C8" s="84">
        <f>B5*D8*12</f>
        <v>70624.94399999999</v>
      </c>
      <c r="D8" s="84">
        <v>1.24</v>
      </c>
    </row>
    <row r="9" spans="1:4" s="11" customFormat="1" ht="12.75">
      <c r="A9" s="20" t="s">
        <v>72</v>
      </c>
      <c r="B9" s="20" t="s">
        <v>73</v>
      </c>
      <c r="C9" s="84"/>
      <c r="D9" s="84"/>
    </row>
    <row r="10" spans="1:4" s="11" customFormat="1" ht="38.25">
      <c r="A10" s="20" t="s">
        <v>70</v>
      </c>
      <c r="B10" s="20" t="s">
        <v>25</v>
      </c>
      <c r="C10" s="84"/>
      <c r="D10" s="84"/>
    </row>
    <row r="11" spans="1:4" s="11" customFormat="1" ht="12.75">
      <c r="A11" s="20" t="s">
        <v>42</v>
      </c>
      <c r="B11" s="20" t="s">
        <v>25</v>
      </c>
      <c r="C11" s="84"/>
      <c r="D11" s="84"/>
    </row>
    <row r="12" spans="1:4" s="11" customFormat="1" ht="12.75">
      <c r="A12" s="21" t="s">
        <v>9</v>
      </c>
      <c r="B12" s="22"/>
      <c r="C12" s="23">
        <f>SUM(C8:C11)</f>
        <v>70624.94399999999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19"/>
      <c r="D14" s="18"/>
    </row>
    <row r="15" spans="1:4" ht="12.75">
      <c r="A15" s="25" t="s">
        <v>48</v>
      </c>
      <c r="B15" s="25" t="s">
        <v>12</v>
      </c>
      <c r="C15" s="94">
        <f>B5*D15*6</f>
        <v>73187.946</v>
      </c>
      <c r="D15" s="92">
        <v>2.57</v>
      </c>
    </row>
    <row r="16" spans="1:4" ht="25.5">
      <c r="A16" s="25" t="s">
        <v>49</v>
      </c>
      <c r="B16" s="25" t="s">
        <v>50</v>
      </c>
      <c r="C16" s="84"/>
      <c r="D16" s="93"/>
    </row>
    <row r="17" spans="1:4" ht="12.75">
      <c r="A17" s="25" t="s">
        <v>51</v>
      </c>
      <c r="B17" s="25" t="s">
        <v>52</v>
      </c>
      <c r="C17" s="84"/>
      <c r="D17" s="93"/>
    </row>
    <row r="18" spans="1:4" ht="25.5">
      <c r="A18" s="25" t="s">
        <v>45</v>
      </c>
      <c r="B18" s="25" t="s">
        <v>13</v>
      </c>
      <c r="C18" s="84"/>
      <c r="D18" s="93"/>
    </row>
    <row r="19" spans="1:4" ht="12.75">
      <c r="A19" s="25" t="s">
        <v>15</v>
      </c>
      <c r="B19" s="25" t="s">
        <v>53</v>
      </c>
      <c r="C19" s="84"/>
      <c r="D19" s="93"/>
    </row>
    <row r="20" spans="1:4" ht="23.25" customHeight="1">
      <c r="A20" s="25" t="s">
        <v>54</v>
      </c>
      <c r="B20" s="25" t="s">
        <v>46</v>
      </c>
      <c r="C20" s="84"/>
      <c r="D20" s="93"/>
    </row>
    <row r="21" spans="1:4" ht="12.75">
      <c r="A21" s="25" t="s">
        <v>55</v>
      </c>
      <c r="B21" s="25" t="s">
        <v>53</v>
      </c>
      <c r="C21" s="84"/>
      <c r="D21" s="93"/>
    </row>
    <row r="22" spans="1:4" ht="12.75">
      <c r="A22" s="21" t="s">
        <v>9</v>
      </c>
      <c r="B22" s="21"/>
      <c r="C22" s="23">
        <f>SUM(C15:C21)</f>
        <v>73187.946</v>
      </c>
      <c r="D22" s="23">
        <f>D15</f>
        <v>2.57</v>
      </c>
    </row>
    <row r="23" spans="1:4" ht="13.5">
      <c r="A23" s="24" t="s">
        <v>14</v>
      </c>
      <c r="B23" s="25"/>
      <c r="C23" s="19"/>
      <c r="D23" s="26"/>
    </row>
    <row r="24" spans="1:4" ht="12.75">
      <c r="A24" s="25" t="s">
        <v>47</v>
      </c>
      <c r="B24" s="25" t="s">
        <v>7</v>
      </c>
      <c r="C24" s="94">
        <f>B5*D24*6</f>
        <v>73187.946</v>
      </c>
      <c r="D24" s="94">
        <v>2.57</v>
      </c>
    </row>
    <row r="25" spans="1:4" ht="12.75">
      <c r="A25" s="25" t="s">
        <v>56</v>
      </c>
      <c r="B25" s="25" t="s">
        <v>6</v>
      </c>
      <c r="C25" s="84"/>
      <c r="D25" s="84"/>
    </row>
    <row r="26" spans="1:4" ht="12.75">
      <c r="A26" s="25" t="s">
        <v>15</v>
      </c>
      <c r="B26" s="25" t="s">
        <v>53</v>
      </c>
      <c r="C26" s="84"/>
      <c r="D26" s="84"/>
    </row>
    <row r="27" spans="1:4" ht="11.25" customHeight="1">
      <c r="A27" s="25" t="s">
        <v>55</v>
      </c>
      <c r="B27" s="25" t="s">
        <v>53</v>
      </c>
      <c r="C27" s="84"/>
      <c r="D27" s="84"/>
    </row>
    <row r="28" spans="1:4" ht="12.75">
      <c r="A28" s="21" t="s">
        <v>9</v>
      </c>
      <c r="B28" s="21"/>
      <c r="C28" s="23">
        <f>SUM(C24:C27)</f>
        <v>73187.946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94">
        <f>B5*D30*12</f>
        <v>179979.696</v>
      </c>
      <c r="D30" s="94">
        <v>3.16</v>
      </c>
    </row>
    <row r="31" spans="1:4" ht="26.25" customHeight="1">
      <c r="A31" s="25" t="s">
        <v>20</v>
      </c>
      <c r="B31" s="25" t="s">
        <v>8</v>
      </c>
      <c r="C31" s="84"/>
      <c r="D31" s="84"/>
    </row>
    <row r="32" spans="1:4" ht="39" customHeight="1">
      <c r="A32" s="25" t="s">
        <v>74</v>
      </c>
      <c r="B32" s="25" t="s">
        <v>8</v>
      </c>
      <c r="C32" s="84"/>
      <c r="D32" s="84"/>
    </row>
    <row r="33" spans="1:4" ht="19.5" customHeight="1">
      <c r="A33" s="25" t="s">
        <v>21</v>
      </c>
      <c r="B33" s="25" t="s">
        <v>25</v>
      </c>
      <c r="C33" s="84"/>
      <c r="D33" s="84"/>
    </row>
    <row r="34" spans="1:4" ht="38.25">
      <c r="A34" s="25" t="s">
        <v>61</v>
      </c>
      <c r="B34" s="25" t="s">
        <v>8</v>
      </c>
      <c r="C34" s="84"/>
      <c r="D34" s="84"/>
    </row>
    <row r="35" spans="1:4" ht="12.75">
      <c r="A35" s="21" t="s">
        <v>9</v>
      </c>
      <c r="B35" s="21"/>
      <c r="C35" s="23">
        <f>SUM(C30:C34)</f>
        <v>179979.696</v>
      </c>
      <c r="D35" s="23">
        <f>D30</f>
        <v>3.16</v>
      </c>
    </row>
    <row r="36" spans="1:4" ht="13.5" customHeight="1">
      <c r="A36" s="85" t="s">
        <v>23</v>
      </c>
      <c r="B36" s="85"/>
      <c r="C36" s="85"/>
      <c r="D36" s="85"/>
    </row>
    <row r="37" spans="1:4" ht="25.5">
      <c r="A37" s="27" t="s">
        <v>57</v>
      </c>
      <c r="B37" s="25" t="s">
        <v>17</v>
      </c>
      <c r="C37" s="94">
        <f>(B5*D37*12)+0.002</f>
        <v>375337.4059999999</v>
      </c>
      <c r="D37" s="94">
        <v>6.59</v>
      </c>
    </row>
    <row r="38" spans="1:4" ht="51">
      <c r="A38" s="27" t="s">
        <v>62</v>
      </c>
      <c r="B38" s="25" t="s">
        <v>24</v>
      </c>
      <c r="C38" s="84"/>
      <c r="D38" s="84"/>
    </row>
    <row r="39" spans="1:4" ht="25.5">
      <c r="A39" s="27" t="s">
        <v>75</v>
      </c>
      <c r="B39" s="25" t="s">
        <v>25</v>
      </c>
      <c r="C39" s="84"/>
      <c r="D39" s="84"/>
    </row>
    <row r="40" spans="1:4" ht="25.5">
      <c r="A40" s="27" t="s">
        <v>26</v>
      </c>
      <c r="B40" s="25" t="s">
        <v>6</v>
      </c>
      <c r="C40" s="84"/>
      <c r="D40" s="84"/>
    </row>
    <row r="41" spans="1:4" ht="25.5">
      <c r="A41" s="27" t="s">
        <v>58</v>
      </c>
      <c r="B41" s="25" t="s">
        <v>25</v>
      </c>
      <c r="C41" s="84"/>
      <c r="D41" s="84"/>
    </row>
    <row r="42" spans="1:4" ht="28.5" customHeight="1">
      <c r="A42" s="28" t="s">
        <v>59</v>
      </c>
      <c r="B42" s="25" t="s">
        <v>22</v>
      </c>
      <c r="C42" s="84"/>
      <c r="D42" s="84"/>
    </row>
    <row r="43" spans="1:4" ht="76.5">
      <c r="A43" s="27" t="s">
        <v>60</v>
      </c>
      <c r="B43" s="25" t="s">
        <v>24</v>
      </c>
      <c r="C43" s="84"/>
      <c r="D43" s="84"/>
    </row>
    <row r="44" spans="1:4" ht="38.25">
      <c r="A44" s="28" t="s">
        <v>63</v>
      </c>
      <c r="B44" s="25" t="s">
        <v>22</v>
      </c>
      <c r="C44" s="84"/>
      <c r="D44" s="84"/>
    </row>
    <row r="45" spans="1:4" ht="38.25">
      <c r="A45" s="28" t="s">
        <v>64</v>
      </c>
      <c r="B45" s="25" t="s">
        <v>65</v>
      </c>
      <c r="C45" s="84"/>
      <c r="D45" s="84"/>
    </row>
    <row r="46" spans="1:4" ht="25.5">
      <c r="A46" s="28" t="s">
        <v>66</v>
      </c>
      <c r="B46" s="25" t="s">
        <v>27</v>
      </c>
      <c r="C46" s="84"/>
      <c r="D46" s="84"/>
    </row>
    <row r="47" spans="1:4" ht="38.25">
      <c r="A47" s="28" t="s">
        <v>67</v>
      </c>
      <c r="B47" s="25" t="s">
        <v>27</v>
      </c>
      <c r="C47" s="84"/>
      <c r="D47" s="84"/>
    </row>
    <row r="48" spans="1:4" ht="25.5">
      <c r="A48" s="27" t="s">
        <v>28</v>
      </c>
      <c r="B48" s="25" t="s">
        <v>22</v>
      </c>
      <c r="C48" s="84"/>
      <c r="D48" s="84"/>
    </row>
    <row r="49" spans="1:4" ht="38.25">
      <c r="A49" s="27" t="s">
        <v>29</v>
      </c>
      <c r="B49" s="25" t="s">
        <v>8</v>
      </c>
      <c r="C49" s="84"/>
      <c r="D49" s="84"/>
    </row>
    <row r="50" spans="1:4" ht="25.5">
      <c r="A50" s="27" t="s">
        <v>43</v>
      </c>
      <c r="B50" s="25" t="s">
        <v>27</v>
      </c>
      <c r="C50" s="84"/>
      <c r="D50" s="84"/>
    </row>
    <row r="51" spans="1:4" ht="25.5">
      <c r="A51" s="27" t="s">
        <v>68</v>
      </c>
      <c r="B51" s="25" t="s">
        <v>25</v>
      </c>
      <c r="C51" s="84"/>
      <c r="D51" s="84"/>
    </row>
    <row r="52" spans="1:6" ht="38.25">
      <c r="A52" s="27" t="s">
        <v>30</v>
      </c>
      <c r="B52" s="25" t="s">
        <v>31</v>
      </c>
      <c r="C52" s="84"/>
      <c r="D52" s="84"/>
      <c r="E52" s="11"/>
      <c r="F52" s="12"/>
    </row>
    <row r="53" spans="1:6" ht="51">
      <c r="A53" s="25" t="s">
        <v>37</v>
      </c>
      <c r="B53" s="25" t="s">
        <v>38</v>
      </c>
      <c r="C53" s="84"/>
      <c r="D53" s="84"/>
      <c r="E53" s="11"/>
      <c r="F53" s="12"/>
    </row>
    <row r="54" spans="1:6" ht="39" customHeight="1">
      <c r="A54" s="27" t="s">
        <v>32</v>
      </c>
      <c r="B54" s="25" t="s">
        <v>17</v>
      </c>
      <c r="C54" s="2"/>
      <c r="D54" s="2"/>
      <c r="E54" s="11"/>
      <c r="F54" s="12"/>
    </row>
    <row r="55" spans="1:6" ht="12.75">
      <c r="A55" s="21" t="s">
        <v>9</v>
      </c>
      <c r="B55" s="21"/>
      <c r="C55" s="23">
        <f>SUM(C37)</f>
        <v>375337.4059999999</v>
      </c>
      <c r="D55" s="23">
        <f>D37</f>
        <v>6.59</v>
      </c>
      <c r="F55" s="13"/>
    </row>
    <row r="56" spans="1:4" ht="13.5">
      <c r="A56" s="85" t="s">
        <v>99</v>
      </c>
      <c r="B56" s="85"/>
      <c r="C56" s="85"/>
      <c r="D56" s="85"/>
    </row>
    <row r="57" spans="1:4" s="14" customFormat="1" ht="12.75" customHeight="1">
      <c r="A57" s="29" t="s">
        <v>100</v>
      </c>
      <c r="B57" s="25" t="s">
        <v>53</v>
      </c>
      <c r="C57" s="1">
        <f>ROUND($B$5*D57*12,2)</f>
        <v>106506.97</v>
      </c>
      <c r="D57" s="30">
        <v>1.87</v>
      </c>
    </row>
    <row r="58" spans="1:4" s="14" customFormat="1" ht="12.75">
      <c r="A58" s="21" t="s">
        <v>9</v>
      </c>
      <c r="B58" s="21"/>
      <c r="C58" s="31">
        <f>C57</f>
        <v>106506.97</v>
      </c>
      <c r="D58" s="32">
        <v>1.87</v>
      </c>
    </row>
    <row r="59" spans="1:4" s="14" customFormat="1" ht="13.5">
      <c r="A59" s="86" t="s">
        <v>69</v>
      </c>
      <c r="B59" s="87"/>
      <c r="C59" s="87"/>
      <c r="D59" s="88"/>
    </row>
    <row r="60" spans="1:4" ht="39.75" customHeight="1">
      <c r="A60" s="27" t="s">
        <v>39</v>
      </c>
      <c r="B60" s="27" t="s">
        <v>31</v>
      </c>
      <c r="C60" s="95">
        <f>B5*D60*12</f>
        <v>233517.95999999993</v>
      </c>
      <c r="D60" s="89">
        <f>4.1</f>
        <v>4.1</v>
      </c>
    </row>
    <row r="61" spans="1:4" ht="24" customHeight="1">
      <c r="A61" s="27" t="s">
        <v>40</v>
      </c>
      <c r="B61" s="27" t="s">
        <v>35</v>
      </c>
      <c r="C61" s="96"/>
      <c r="D61" s="90"/>
    </row>
    <row r="62" spans="1:4" ht="12.75">
      <c r="A62" s="29" t="s">
        <v>44</v>
      </c>
      <c r="B62" s="27" t="s">
        <v>16</v>
      </c>
      <c r="C62" s="96"/>
      <c r="D62" s="90"/>
    </row>
    <row r="63" spans="1:4" ht="12.75">
      <c r="A63" s="25" t="s">
        <v>41</v>
      </c>
      <c r="B63" s="25" t="s">
        <v>31</v>
      </c>
      <c r="C63" s="97"/>
      <c r="D63" s="91"/>
    </row>
    <row r="64" spans="1:7" ht="12.75">
      <c r="A64" s="21" t="s">
        <v>9</v>
      </c>
      <c r="B64" s="21"/>
      <c r="C64" s="23">
        <f>C60</f>
        <v>233517.95999999993</v>
      </c>
      <c r="D64" s="23">
        <f>D60</f>
        <v>4.1</v>
      </c>
      <c r="E64" s="15"/>
      <c r="F64" s="15"/>
      <c r="G64" s="15"/>
    </row>
    <row r="65" spans="1:7" ht="13.5">
      <c r="A65" s="85" t="s">
        <v>33</v>
      </c>
      <c r="B65" s="85"/>
      <c r="C65" s="85"/>
      <c r="D65" s="85"/>
      <c r="E65" s="15"/>
      <c r="F65" s="15"/>
      <c r="G65" s="15"/>
    </row>
    <row r="66" spans="1:7" ht="28.5" customHeight="1">
      <c r="A66" s="27" t="s">
        <v>34</v>
      </c>
      <c r="B66" s="25" t="s">
        <v>35</v>
      </c>
      <c r="C66" s="33">
        <f>B5*D66*12</f>
        <v>13099.787999999999</v>
      </c>
      <c r="D66" s="34">
        <v>0.23</v>
      </c>
      <c r="E66" s="42"/>
      <c r="F66" s="42"/>
      <c r="G66" s="42"/>
    </row>
    <row r="67" spans="1:7" ht="12.75">
      <c r="A67" s="21" t="s">
        <v>9</v>
      </c>
      <c r="B67" s="21"/>
      <c r="C67" s="35">
        <f>C66</f>
        <v>13099.787999999999</v>
      </c>
      <c r="D67" s="32">
        <f>D66</f>
        <v>0.23</v>
      </c>
      <c r="E67" s="42"/>
      <c r="F67" s="42"/>
      <c r="G67" s="42"/>
    </row>
    <row r="68" spans="1:7" ht="12.75">
      <c r="A68" s="21" t="s">
        <v>36</v>
      </c>
      <c r="B68" s="21"/>
      <c r="C68" s="31">
        <f>C12+C22+C35+C55+C64+C67+C58+C28</f>
        <v>1125442.6559999997</v>
      </c>
      <c r="D68" s="31">
        <f>D12+D22+D35+D55+D64+D67+D58</f>
        <v>19.759999999999998</v>
      </c>
      <c r="E68" s="43">
        <f>C68-F69</f>
        <v>1125442.6559999997</v>
      </c>
      <c r="F68" s="44"/>
      <c r="G68" s="42"/>
    </row>
    <row r="69" spans="1:7" ht="48" customHeight="1">
      <c r="A69" s="45" t="s">
        <v>101</v>
      </c>
      <c r="B69" s="46"/>
      <c r="C69" s="47" t="s">
        <v>102</v>
      </c>
      <c r="D69" s="48"/>
      <c r="E69" s="42"/>
      <c r="F69" s="44"/>
      <c r="G69" s="42"/>
    </row>
    <row r="70" spans="1:7" ht="25.5">
      <c r="A70" s="49" t="s">
        <v>103</v>
      </c>
      <c r="B70" s="50" t="s">
        <v>104</v>
      </c>
      <c r="C70" s="51">
        <v>5932.88</v>
      </c>
      <c r="D70" s="48"/>
      <c r="E70" s="42"/>
      <c r="F70" s="42"/>
      <c r="G70" s="42"/>
    </row>
    <row r="71" spans="1:6" ht="25.5">
      <c r="A71" s="49" t="s">
        <v>105</v>
      </c>
      <c r="B71" s="50" t="s">
        <v>106</v>
      </c>
      <c r="C71" s="51">
        <v>4034.36</v>
      </c>
      <c r="D71" s="48"/>
      <c r="E71" s="15"/>
      <c r="F71" s="15"/>
    </row>
    <row r="72" spans="1:6" ht="25.5">
      <c r="A72" s="49" t="s">
        <v>107</v>
      </c>
      <c r="B72" s="50" t="s">
        <v>106</v>
      </c>
      <c r="C72" s="51">
        <v>3986.89</v>
      </c>
      <c r="D72" s="48"/>
      <c r="E72" s="15"/>
      <c r="F72" s="15"/>
    </row>
    <row r="73" spans="1:6" ht="25.5">
      <c r="A73" s="49" t="s">
        <v>108</v>
      </c>
      <c r="B73" s="50" t="s">
        <v>109</v>
      </c>
      <c r="C73" s="51">
        <v>1661.21</v>
      </c>
      <c r="D73" s="48"/>
      <c r="E73" s="15"/>
      <c r="F73" s="15"/>
    </row>
    <row r="74" spans="1:6" ht="25.5">
      <c r="A74" s="49" t="s">
        <v>110</v>
      </c>
      <c r="B74" s="50" t="s">
        <v>111</v>
      </c>
      <c r="C74" s="51">
        <v>1945.98</v>
      </c>
      <c r="D74" s="48"/>
      <c r="E74" s="15"/>
      <c r="F74" s="15"/>
    </row>
    <row r="75" spans="1:4" ht="12.75">
      <c r="A75" s="49" t="s">
        <v>112</v>
      </c>
      <c r="B75" s="50" t="s">
        <v>8</v>
      </c>
      <c r="C75" s="51">
        <v>3369.87</v>
      </c>
      <c r="D75" s="48"/>
    </row>
    <row r="76" spans="1:4" ht="12.75">
      <c r="A76" s="49" t="s">
        <v>113</v>
      </c>
      <c r="B76" s="50" t="s">
        <v>8</v>
      </c>
      <c r="C76" s="51">
        <v>2942.71</v>
      </c>
      <c r="D76" s="48"/>
    </row>
    <row r="77" spans="1:4" ht="12.75">
      <c r="A77" s="49" t="s">
        <v>114</v>
      </c>
      <c r="B77" s="50" t="s">
        <v>8</v>
      </c>
      <c r="C77" s="51">
        <v>2515.54</v>
      </c>
      <c r="D77" s="48"/>
    </row>
    <row r="78" spans="1:4" ht="38.25">
      <c r="A78" s="49" t="s">
        <v>115</v>
      </c>
      <c r="B78" s="50" t="s">
        <v>116</v>
      </c>
      <c r="C78" s="51">
        <v>60752.63999999999</v>
      </c>
      <c r="D78" s="48"/>
    </row>
    <row r="79" spans="1:4" ht="12.75">
      <c r="A79" s="49" t="s">
        <v>117</v>
      </c>
      <c r="B79" s="50" t="s">
        <v>118</v>
      </c>
      <c r="C79" s="51">
        <v>1708.67</v>
      </c>
      <c r="D79" s="48"/>
    </row>
    <row r="80" spans="1:4" ht="12.75">
      <c r="A80" s="49" t="s">
        <v>119</v>
      </c>
      <c r="B80" s="50" t="s">
        <v>120</v>
      </c>
      <c r="C80" s="51">
        <v>1281.5</v>
      </c>
      <c r="D80" s="48"/>
    </row>
    <row r="81" spans="1:4" ht="25.5">
      <c r="A81" s="49" t="s">
        <v>121</v>
      </c>
      <c r="B81" s="50" t="s">
        <v>122</v>
      </c>
      <c r="C81" s="51">
        <v>199961.62</v>
      </c>
      <c r="D81" s="48"/>
    </row>
    <row r="82" spans="1:4" ht="25.5">
      <c r="A82" s="49" t="s">
        <v>123</v>
      </c>
      <c r="B82" s="50" t="s">
        <v>104</v>
      </c>
      <c r="C82" s="51">
        <v>24918.08</v>
      </c>
      <c r="D82" s="48"/>
    </row>
    <row r="83" spans="1:4" ht="12.75">
      <c r="A83" s="49" t="s">
        <v>124</v>
      </c>
      <c r="B83" s="50" t="s">
        <v>125</v>
      </c>
      <c r="C83" s="51">
        <v>24918.08</v>
      </c>
      <c r="D83" s="48"/>
    </row>
    <row r="84" spans="1:4" ht="25.5">
      <c r="A84" s="49" t="s">
        <v>126</v>
      </c>
      <c r="B84" s="50" t="s">
        <v>31</v>
      </c>
      <c r="C84" s="51">
        <v>79500.53</v>
      </c>
      <c r="D84" s="48"/>
    </row>
    <row r="85" spans="1:4" ht="25.5">
      <c r="A85" s="49" t="s">
        <v>127</v>
      </c>
      <c r="B85" s="50" t="s">
        <v>35</v>
      </c>
      <c r="C85" s="51">
        <v>17466.38</v>
      </c>
      <c r="D85" s="48"/>
    </row>
    <row r="86" spans="1:4" ht="12.75">
      <c r="A86" s="52" t="s">
        <v>128</v>
      </c>
      <c r="B86" s="53"/>
      <c r="C86" s="54">
        <v>436896.92</v>
      </c>
      <c r="D86" s="48"/>
    </row>
  </sheetData>
  <sheetProtection selectLockedCells="1" selectUnlockedCells="1"/>
  <mergeCells count="22">
    <mergeCell ref="A59:D59"/>
    <mergeCell ref="C60:C63"/>
    <mergeCell ref="D60:D63"/>
    <mergeCell ref="A65:D65"/>
    <mergeCell ref="C30:C34"/>
    <mergeCell ref="D30:D34"/>
    <mergeCell ref="A36:D36"/>
    <mergeCell ref="C37:C53"/>
    <mergeCell ref="D37:D53"/>
    <mergeCell ref="A56:D56"/>
    <mergeCell ref="A13:D13"/>
    <mergeCell ref="C15:C21"/>
    <mergeCell ref="D15:D21"/>
    <mergeCell ref="C24:C27"/>
    <mergeCell ref="D24:D27"/>
    <mergeCell ref="A29:D29"/>
    <mergeCell ref="A2:D2"/>
    <mergeCell ref="A3:D3"/>
    <mergeCell ref="A4:D4"/>
    <mergeCell ref="A7:D7"/>
    <mergeCell ref="C8:C11"/>
    <mergeCell ref="D8:D11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78"/>
  <sheetViews>
    <sheetView view="pageBreakPreview" zoomScaleSheetLayoutView="100" zoomScalePageLayoutView="0" workbookViewId="0" topLeftCell="A1">
      <selection activeCell="C33" sqref="C33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141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149905.584</v>
      </c>
      <c r="D10" s="84"/>
      <c r="F10" s="11">
        <v>10074.3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149905.584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310691.41199999995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310691.41199999995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310691.41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310691.41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382017.456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382017.456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796675.6439999999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796675.6439999999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495655.5599999999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495655.5599999999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27805.068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27805.068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2162750.724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2:D2"/>
    <mergeCell ref="A3:D3"/>
    <mergeCell ref="A4:D4"/>
    <mergeCell ref="A7:D7"/>
    <mergeCell ref="D8:D11"/>
    <mergeCell ref="A13:D13"/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8"/>
  <sheetViews>
    <sheetView view="pageBreakPreview" zoomScaleSheetLayoutView="100" zoomScalePageLayoutView="0" workbookViewId="0" topLeftCell="A1">
      <selection activeCell="A20" sqref="A20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132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118232.016</v>
      </c>
      <c r="D10" s="84"/>
      <c r="F10" s="11">
        <v>7945.7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118232.016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245045.38799999998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245045.38799999998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245045.39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245045.39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301300.944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301300.944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628345.956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628345.956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390928.43999999994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390928.43999999994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21930.132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21930.132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1705782.876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  <mergeCell ref="A2:D2"/>
    <mergeCell ref="A3:D3"/>
    <mergeCell ref="A4:D4"/>
    <mergeCell ref="A7:D7"/>
    <mergeCell ref="D8:D11"/>
    <mergeCell ref="A13:D13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78"/>
  <sheetViews>
    <sheetView view="pageBreakPreview" zoomScaleSheetLayoutView="100" zoomScalePageLayoutView="0" workbookViewId="0" topLeftCell="A1">
      <selection activeCell="C26" sqref="C26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133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149335.68</v>
      </c>
      <c r="D10" s="84"/>
      <c r="F10" s="11">
        <v>10036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149335.68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309510.24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309510.24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309510.24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309510.24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380565.12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380565.12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793646.8800000001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793646.8800000001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493771.19999999995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493771.19999999995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27699.36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27699.36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2154528.48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  <mergeCell ref="A2:D2"/>
    <mergeCell ref="A3:D3"/>
    <mergeCell ref="A4:D4"/>
    <mergeCell ref="A7:D7"/>
    <mergeCell ref="D8:D11"/>
    <mergeCell ref="A13:D13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85"/>
  <sheetViews>
    <sheetView view="pageBreakPreview" zoomScaleSheetLayoutView="100" zoomScalePageLayoutView="0" workbookViewId="0" topLeftCell="A1">
      <selection activeCell="E6" sqref="E6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27.281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138</v>
      </c>
      <c r="B4" s="80"/>
      <c r="C4" s="80"/>
      <c r="D4" s="80"/>
    </row>
    <row r="5" spans="1:5" ht="12" customHeight="1">
      <c r="A5" s="7"/>
      <c r="B5" s="37">
        <f>4710.9+35.4</f>
        <v>4746.299999999999</v>
      </c>
      <c r="C5" s="74"/>
      <c r="D5" s="6"/>
      <c r="E5" s="3">
        <v>12288.6</v>
      </c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4" s="11" customFormat="1" ht="38.25">
      <c r="A10" s="20" t="s">
        <v>70</v>
      </c>
      <c r="B10" s="20" t="s">
        <v>25</v>
      </c>
      <c r="C10" s="61">
        <f>D8*E5*12</f>
        <v>182854.368</v>
      </c>
      <c r="D10" s="84"/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57" customFormat="1" ht="25.5">
      <c r="A12" s="49" t="s">
        <v>91</v>
      </c>
      <c r="B12" s="49" t="s">
        <v>6</v>
      </c>
      <c r="C12" s="75"/>
      <c r="D12" s="56"/>
    </row>
    <row r="13" spans="1:4" s="57" customFormat="1" ht="25.5">
      <c r="A13" s="49" t="s">
        <v>92</v>
      </c>
      <c r="B13" s="49" t="s">
        <v>93</v>
      </c>
      <c r="C13" s="75"/>
      <c r="D13" s="56"/>
    </row>
    <row r="14" spans="1:4" s="11" customFormat="1" ht="12.75">
      <c r="A14" s="21" t="s">
        <v>9</v>
      </c>
      <c r="B14" s="22"/>
      <c r="C14" s="76">
        <f>C10</f>
        <v>182854.368</v>
      </c>
      <c r="D14" s="23">
        <f>D8</f>
        <v>1.24</v>
      </c>
    </row>
    <row r="15" spans="1:4" ht="13.5" customHeight="1">
      <c r="A15" s="85" t="s">
        <v>10</v>
      </c>
      <c r="B15" s="85"/>
      <c r="C15" s="85"/>
      <c r="D15" s="85"/>
    </row>
    <row r="16" spans="1:4" ht="13.5">
      <c r="A16" s="24" t="s">
        <v>11</v>
      </c>
      <c r="B16" s="25"/>
      <c r="C16" s="62"/>
      <c r="D16" s="18"/>
    </row>
    <row r="17" spans="1:4" ht="12.75">
      <c r="A17" s="25" t="s">
        <v>48</v>
      </c>
      <c r="B17" s="25" t="s">
        <v>12</v>
      </c>
      <c r="C17" s="63"/>
      <c r="D17" s="92">
        <v>2.57</v>
      </c>
    </row>
    <row r="18" spans="1:4" ht="25.5">
      <c r="A18" s="25" t="s">
        <v>49</v>
      </c>
      <c r="B18" s="25" t="s">
        <v>50</v>
      </c>
      <c r="C18" s="64"/>
      <c r="D18" s="93"/>
    </row>
    <row r="19" spans="1:4" ht="12.75">
      <c r="A19" s="25" t="s">
        <v>51</v>
      </c>
      <c r="B19" s="25" t="s">
        <v>52</v>
      </c>
      <c r="C19" s="64"/>
      <c r="D19" s="93"/>
    </row>
    <row r="20" spans="1:4" ht="25.5">
      <c r="A20" s="25" t="s">
        <v>45</v>
      </c>
      <c r="B20" s="25" t="s">
        <v>13</v>
      </c>
      <c r="C20" s="64">
        <f>D17*E5*12</f>
        <v>378980.424</v>
      </c>
      <c r="D20" s="93"/>
    </row>
    <row r="21" spans="1:4" ht="12.75">
      <c r="A21" s="25" t="s">
        <v>15</v>
      </c>
      <c r="B21" s="25" t="s">
        <v>53</v>
      </c>
      <c r="C21" s="64"/>
      <c r="D21" s="93"/>
    </row>
    <row r="22" spans="1:4" ht="23.25" customHeight="1">
      <c r="A22" s="25" t="s">
        <v>54</v>
      </c>
      <c r="B22" s="25" t="s">
        <v>46</v>
      </c>
      <c r="C22" s="64"/>
      <c r="D22" s="93"/>
    </row>
    <row r="23" spans="1:4" ht="12.75">
      <c r="A23" s="25" t="s">
        <v>55</v>
      </c>
      <c r="B23" s="25" t="s">
        <v>53</v>
      </c>
      <c r="C23" s="64"/>
      <c r="D23" s="93"/>
    </row>
    <row r="24" spans="1:4" ht="12.75">
      <c r="A24" s="21" t="s">
        <v>9</v>
      </c>
      <c r="B24" s="21"/>
      <c r="C24" s="65">
        <f>C20</f>
        <v>378980.424</v>
      </c>
      <c r="D24" s="23">
        <f>D17</f>
        <v>2.57</v>
      </c>
    </row>
    <row r="25" spans="1:4" ht="13.5">
      <c r="A25" s="24" t="s">
        <v>14</v>
      </c>
      <c r="B25" s="25"/>
      <c r="C25" s="62"/>
      <c r="D25" s="26"/>
    </row>
    <row r="26" spans="1:4" ht="12.75">
      <c r="A26" s="25" t="s">
        <v>47</v>
      </c>
      <c r="B26" s="25" t="s">
        <v>7</v>
      </c>
      <c r="C26" s="63"/>
      <c r="D26" s="94">
        <v>2.57</v>
      </c>
    </row>
    <row r="27" spans="1:4" ht="12.75">
      <c r="A27" s="25" t="s">
        <v>56</v>
      </c>
      <c r="B27" s="25" t="s">
        <v>6</v>
      </c>
      <c r="C27" s="64"/>
      <c r="D27" s="84"/>
    </row>
    <row r="28" spans="1:4" ht="12.75">
      <c r="A28" s="25" t="s">
        <v>15</v>
      </c>
      <c r="B28" s="25" t="s">
        <v>53</v>
      </c>
      <c r="C28" s="64">
        <f>C20</f>
        <v>378980.424</v>
      </c>
      <c r="D28" s="84"/>
    </row>
    <row r="29" spans="1:4" ht="11.25" customHeight="1">
      <c r="A29" s="25" t="s">
        <v>55</v>
      </c>
      <c r="B29" s="25" t="s">
        <v>53</v>
      </c>
      <c r="C29" s="64"/>
      <c r="D29" s="84"/>
    </row>
    <row r="30" spans="1:4" ht="12.75">
      <c r="A30" s="21" t="s">
        <v>9</v>
      </c>
      <c r="B30" s="21"/>
      <c r="C30" s="65">
        <f>C20</f>
        <v>378980.424</v>
      </c>
      <c r="D30" s="23">
        <f>D26</f>
        <v>2.57</v>
      </c>
    </row>
    <row r="31" spans="1:4" ht="14.25" customHeight="1">
      <c r="A31" s="86" t="s">
        <v>18</v>
      </c>
      <c r="B31" s="87"/>
      <c r="C31" s="87"/>
      <c r="D31" s="88"/>
    </row>
    <row r="32" spans="1:4" ht="12.75">
      <c r="A32" s="25" t="s">
        <v>19</v>
      </c>
      <c r="B32" s="25" t="s">
        <v>8</v>
      </c>
      <c r="C32" s="63"/>
      <c r="D32" s="94">
        <v>3.16</v>
      </c>
    </row>
    <row r="33" spans="1:4" ht="26.25" customHeight="1">
      <c r="A33" s="25" t="s">
        <v>20</v>
      </c>
      <c r="B33" s="25" t="s">
        <v>8</v>
      </c>
      <c r="C33" s="64"/>
      <c r="D33" s="84"/>
    </row>
    <row r="34" spans="1:4" ht="39" customHeight="1">
      <c r="A34" s="25" t="s">
        <v>74</v>
      </c>
      <c r="B34" s="25" t="s">
        <v>8</v>
      </c>
      <c r="C34" s="64">
        <f>D32*E5*12</f>
        <v>465983.71200000006</v>
      </c>
      <c r="D34" s="84"/>
    </row>
    <row r="35" spans="1:4" ht="19.5" customHeight="1">
      <c r="A35" s="25" t="s">
        <v>21</v>
      </c>
      <c r="B35" s="25" t="s">
        <v>25</v>
      </c>
      <c r="C35" s="64"/>
      <c r="D35" s="84"/>
    </row>
    <row r="36" spans="1:4" ht="38.25">
      <c r="A36" s="25" t="s">
        <v>61</v>
      </c>
      <c r="B36" s="25" t="s">
        <v>8</v>
      </c>
      <c r="C36" s="64"/>
      <c r="D36" s="84"/>
    </row>
    <row r="37" spans="1:4" ht="25.5">
      <c r="A37" s="25" t="s">
        <v>78</v>
      </c>
      <c r="B37" s="25" t="s">
        <v>8</v>
      </c>
      <c r="C37" s="64"/>
      <c r="D37" s="2"/>
    </row>
    <row r="38" spans="1:4" ht="25.5">
      <c r="A38" s="25" t="s">
        <v>79</v>
      </c>
      <c r="B38" s="25" t="s">
        <v>8</v>
      </c>
      <c r="C38" s="64"/>
      <c r="D38" s="2"/>
    </row>
    <row r="39" spans="1:4" ht="12.75">
      <c r="A39" s="21" t="s">
        <v>9</v>
      </c>
      <c r="B39" s="21"/>
      <c r="C39" s="65">
        <f>C34</f>
        <v>465983.71200000006</v>
      </c>
      <c r="D39" s="23">
        <f>D32</f>
        <v>3.16</v>
      </c>
    </row>
    <row r="40" spans="1:4" ht="13.5" customHeight="1">
      <c r="A40" s="85" t="s">
        <v>23</v>
      </c>
      <c r="B40" s="85"/>
      <c r="C40" s="85"/>
      <c r="D40" s="85"/>
    </row>
    <row r="41" spans="1:4" ht="25.5">
      <c r="A41" s="27" t="s">
        <v>57</v>
      </c>
      <c r="B41" s="25" t="s">
        <v>17</v>
      </c>
      <c r="C41" s="63"/>
      <c r="D41" s="94">
        <v>6.59</v>
      </c>
    </row>
    <row r="42" spans="1:4" ht="25.5">
      <c r="A42" s="27" t="s">
        <v>84</v>
      </c>
      <c r="B42" s="25" t="s">
        <v>85</v>
      </c>
      <c r="C42" s="64"/>
      <c r="D42" s="84"/>
    </row>
    <row r="43" spans="1:4" ht="51">
      <c r="A43" s="27" t="s">
        <v>62</v>
      </c>
      <c r="B43" s="25" t="s">
        <v>24</v>
      </c>
      <c r="C43" s="64"/>
      <c r="D43" s="84"/>
    </row>
    <row r="44" spans="1:4" ht="25.5">
      <c r="A44" s="27" t="s">
        <v>75</v>
      </c>
      <c r="B44" s="25" t="s">
        <v>25</v>
      </c>
      <c r="C44" s="64"/>
      <c r="D44" s="84"/>
    </row>
    <row r="45" spans="1:4" ht="25.5">
      <c r="A45" s="27" t="s">
        <v>86</v>
      </c>
      <c r="B45" s="25" t="s">
        <v>17</v>
      </c>
      <c r="C45" s="64"/>
      <c r="D45" s="84"/>
    </row>
    <row r="46" spans="1:4" ht="25.5">
      <c r="A46" s="27" t="s">
        <v>26</v>
      </c>
      <c r="B46" s="25" t="s">
        <v>6</v>
      </c>
      <c r="C46" s="64"/>
      <c r="D46" s="84"/>
    </row>
    <row r="47" spans="1:4" ht="25.5">
      <c r="A47" s="27" t="s">
        <v>58</v>
      </c>
      <c r="B47" s="25" t="s">
        <v>25</v>
      </c>
      <c r="C47" s="64"/>
      <c r="D47" s="84"/>
    </row>
    <row r="48" spans="1:4" ht="28.5" customHeight="1">
      <c r="A48" s="28" t="s">
        <v>59</v>
      </c>
      <c r="B48" s="25" t="s">
        <v>22</v>
      </c>
      <c r="C48" s="64"/>
      <c r="D48" s="84"/>
    </row>
    <row r="49" spans="1:4" ht="76.5">
      <c r="A49" s="27" t="s">
        <v>60</v>
      </c>
      <c r="B49" s="25" t="s">
        <v>24</v>
      </c>
      <c r="C49" s="64"/>
      <c r="D49" s="84"/>
    </row>
    <row r="50" spans="1:4" ht="38.25">
      <c r="A50" s="28" t="s">
        <v>63</v>
      </c>
      <c r="B50" s="25" t="s">
        <v>22</v>
      </c>
      <c r="C50" s="64"/>
      <c r="D50" s="84"/>
    </row>
    <row r="51" spans="1:4" ht="38.25">
      <c r="A51" s="28" t="s">
        <v>64</v>
      </c>
      <c r="B51" s="25" t="s">
        <v>65</v>
      </c>
      <c r="C51" s="64"/>
      <c r="D51" s="84"/>
    </row>
    <row r="52" spans="1:4" ht="25.5">
      <c r="A52" s="28" t="s">
        <v>66</v>
      </c>
      <c r="B52" s="25" t="s">
        <v>27</v>
      </c>
      <c r="C52" s="64">
        <f>D41*E5*12</f>
        <v>971782.4879999999</v>
      </c>
      <c r="D52" s="84"/>
    </row>
    <row r="53" spans="1:4" ht="38.25">
      <c r="A53" s="28" t="s">
        <v>67</v>
      </c>
      <c r="B53" s="25" t="s">
        <v>27</v>
      </c>
      <c r="C53" s="64"/>
      <c r="D53" s="84"/>
    </row>
    <row r="54" spans="1:4" ht="38.25">
      <c r="A54" s="28" t="s">
        <v>87</v>
      </c>
      <c r="B54" s="25" t="s">
        <v>88</v>
      </c>
      <c r="C54" s="64"/>
      <c r="D54" s="84"/>
    </row>
    <row r="55" spans="1:4" ht="25.5">
      <c r="A55" s="27" t="s">
        <v>28</v>
      </c>
      <c r="B55" s="25" t="s">
        <v>22</v>
      </c>
      <c r="C55" s="64"/>
      <c r="D55" s="84"/>
    </row>
    <row r="56" spans="1:4" s="59" customFormat="1" ht="51">
      <c r="A56" s="28" t="s">
        <v>94</v>
      </c>
      <c r="B56" s="55" t="s">
        <v>95</v>
      </c>
      <c r="C56" s="66"/>
      <c r="D56" s="84"/>
    </row>
    <row r="57" spans="1:4" s="59" customFormat="1" ht="12.75">
      <c r="A57" s="28" t="s">
        <v>96</v>
      </c>
      <c r="B57" s="55" t="s">
        <v>31</v>
      </c>
      <c r="C57" s="66"/>
      <c r="D57" s="84"/>
    </row>
    <row r="58" spans="1:4" ht="38.25">
      <c r="A58" s="27" t="s">
        <v>29</v>
      </c>
      <c r="B58" s="25" t="s">
        <v>8</v>
      </c>
      <c r="C58" s="64"/>
      <c r="D58" s="84"/>
    </row>
    <row r="59" spans="1:4" ht="25.5">
      <c r="A59" s="27" t="s">
        <v>43</v>
      </c>
      <c r="B59" s="25" t="s">
        <v>27</v>
      </c>
      <c r="C59" s="64"/>
      <c r="D59" s="84"/>
    </row>
    <row r="60" spans="1:4" ht="25.5">
      <c r="A60" s="27" t="s">
        <v>80</v>
      </c>
      <c r="B60" s="25" t="s">
        <v>81</v>
      </c>
      <c r="C60" s="64"/>
      <c r="D60" s="84"/>
    </row>
    <row r="61" spans="1:4" ht="25.5">
      <c r="A61" s="27" t="s">
        <v>68</v>
      </c>
      <c r="B61" s="25" t="s">
        <v>25</v>
      </c>
      <c r="C61" s="64"/>
      <c r="D61" s="84"/>
    </row>
    <row r="62" spans="1:6" ht="38.25">
      <c r="A62" s="27" t="s">
        <v>30</v>
      </c>
      <c r="B62" s="25" t="s">
        <v>31</v>
      </c>
      <c r="C62" s="64"/>
      <c r="D62" s="84"/>
      <c r="E62" s="11"/>
      <c r="F62" s="12"/>
    </row>
    <row r="63" spans="1:6" ht="51">
      <c r="A63" s="25" t="s">
        <v>37</v>
      </c>
      <c r="B63" s="25" t="s">
        <v>81</v>
      </c>
      <c r="C63" s="64"/>
      <c r="D63" s="84"/>
      <c r="E63" s="11"/>
      <c r="F63" s="12"/>
    </row>
    <row r="64" spans="1:6" ht="39" customHeight="1">
      <c r="A64" s="27" t="s">
        <v>32</v>
      </c>
      <c r="B64" s="25" t="s">
        <v>17</v>
      </c>
      <c r="C64" s="64"/>
      <c r="D64" s="2"/>
      <c r="E64" s="11"/>
      <c r="F64" s="12"/>
    </row>
    <row r="65" spans="1:6" s="59" customFormat="1" ht="39" customHeight="1">
      <c r="A65" s="28" t="s">
        <v>82</v>
      </c>
      <c r="B65" s="55" t="s">
        <v>89</v>
      </c>
      <c r="C65" s="66"/>
      <c r="D65" s="56"/>
      <c r="E65" s="57"/>
      <c r="F65" s="58"/>
    </row>
    <row r="66" spans="1:6" ht="12.75">
      <c r="A66" s="21" t="s">
        <v>9</v>
      </c>
      <c r="B66" s="21"/>
      <c r="C66" s="65">
        <f>C52</f>
        <v>971782.4879999999</v>
      </c>
      <c r="D66" s="23">
        <f>D41</f>
        <v>6.59</v>
      </c>
      <c r="F66" s="13"/>
    </row>
    <row r="67" spans="1:6" ht="12.75">
      <c r="A67" s="38" t="s">
        <v>90</v>
      </c>
      <c r="B67" s="39"/>
      <c r="C67" s="67"/>
      <c r="D67" s="23">
        <v>13.56</v>
      </c>
      <c r="F67" s="13"/>
    </row>
    <row r="68" spans="1:6" ht="13.5">
      <c r="A68" s="85" t="s">
        <v>97</v>
      </c>
      <c r="B68" s="85"/>
      <c r="C68" s="85"/>
      <c r="D68" s="85"/>
      <c r="F68" s="13"/>
    </row>
    <row r="69" spans="1:6" ht="12.75">
      <c r="A69" s="27" t="s">
        <v>97</v>
      </c>
      <c r="B69" s="25" t="s">
        <v>16</v>
      </c>
      <c r="C69" s="62">
        <f>D69*E5*12</f>
        <v>275756.184</v>
      </c>
      <c r="D69" s="34">
        <v>1.87</v>
      </c>
      <c r="F69" s="13"/>
    </row>
    <row r="70" spans="1:6" ht="12.75">
      <c r="A70" s="21" t="s">
        <v>9</v>
      </c>
      <c r="B70" s="21"/>
      <c r="C70" s="65">
        <f>C69</f>
        <v>275756.184</v>
      </c>
      <c r="D70" s="32">
        <f>D69</f>
        <v>1.87</v>
      </c>
      <c r="F70" s="13"/>
    </row>
    <row r="71" spans="1:4" s="14" customFormat="1" ht="13.5">
      <c r="A71" s="86" t="s">
        <v>98</v>
      </c>
      <c r="B71" s="87"/>
      <c r="C71" s="87"/>
      <c r="D71" s="88"/>
    </row>
    <row r="72" spans="1:4" ht="39.75" customHeight="1">
      <c r="A72" s="27" t="s">
        <v>39</v>
      </c>
      <c r="B72" s="27" t="s">
        <v>31</v>
      </c>
      <c r="C72" s="68"/>
      <c r="D72" s="89">
        <v>8.2</v>
      </c>
    </row>
    <row r="73" spans="1:4" ht="24" customHeight="1">
      <c r="A73" s="27" t="s">
        <v>40</v>
      </c>
      <c r="B73" s="27" t="s">
        <v>35</v>
      </c>
      <c r="C73" s="69">
        <f>D72*E5*12</f>
        <v>1209198.2399999998</v>
      </c>
      <c r="D73" s="90"/>
    </row>
    <row r="74" spans="1:4" ht="12.75">
      <c r="A74" s="29" t="s">
        <v>44</v>
      </c>
      <c r="B74" s="27" t="s">
        <v>16</v>
      </c>
      <c r="C74" s="69"/>
      <c r="D74" s="90"/>
    </row>
    <row r="75" spans="1:4" ht="12.75">
      <c r="A75" s="25" t="s">
        <v>41</v>
      </c>
      <c r="B75" s="25" t="s">
        <v>31</v>
      </c>
      <c r="C75" s="70"/>
      <c r="D75" s="91"/>
    </row>
    <row r="76" spans="1:7" ht="12.75">
      <c r="A76" s="21" t="s">
        <v>9</v>
      </c>
      <c r="B76" s="21"/>
      <c r="C76" s="65">
        <f>C73</f>
        <v>1209198.2399999998</v>
      </c>
      <c r="D76" s="23">
        <f>D72</f>
        <v>8.2</v>
      </c>
      <c r="E76" s="16"/>
      <c r="F76" s="16"/>
      <c r="G76" s="16"/>
    </row>
    <row r="77" spans="1:7" ht="13.5">
      <c r="A77" s="85" t="s">
        <v>33</v>
      </c>
      <c r="B77" s="85"/>
      <c r="C77" s="85"/>
      <c r="D77" s="85"/>
      <c r="E77" s="16"/>
      <c r="F77" s="16"/>
      <c r="G77" s="16"/>
    </row>
    <row r="78" spans="1:7" ht="28.5" customHeight="1">
      <c r="A78" s="27" t="s">
        <v>34</v>
      </c>
      <c r="B78" s="25" t="s">
        <v>35</v>
      </c>
      <c r="C78" s="62">
        <f>D78*E5*12</f>
        <v>33916.536</v>
      </c>
      <c r="D78" s="34">
        <v>0.23</v>
      </c>
      <c r="E78" s="17"/>
      <c r="F78" s="17"/>
      <c r="G78" s="17"/>
    </row>
    <row r="79" spans="1:7" ht="12.75">
      <c r="A79" s="21" t="s">
        <v>9</v>
      </c>
      <c r="B79" s="21"/>
      <c r="C79" s="65">
        <f>C78</f>
        <v>33916.536</v>
      </c>
      <c r="D79" s="32">
        <f>D78</f>
        <v>0.23</v>
      </c>
      <c r="E79" s="17"/>
      <c r="F79" s="17"/>
      <c r="G79" s="17"/>
    </row>
    <row r="80" spans="1:7" ht="27" customHeight="1">
      <c r="A80" s="77" t="s">
        <v>136</v>
      </c>
      <c r="B80" s="72"/>
      <c r="C80" s="78">
        <f>C79+C76+C70+C66+C39+C30+C14</f>
        <v>3518471.952</v>
      </c>
      <c r="D80" s="48"/>
      <c r="E80" s="17"/>
      <c r="F80" s="36"/>
      <c r="G80" s="17"/>
    </row>
    <row r="81" spans="5:7" ht="12.75">
      <c r="E81" s="17"/>
      <c r="F81" s="17"/>
      <c r="G81" s="17"/>
    </row>
    <row r="82" spans="5:6" ht="12.75">
      <c r="E82" s="16"/>
      <c r="F82" s="16"/>
    </row>
    <row r="83" spans="5:6" ht="12.75">
      <c r="E83" s="16"/>
      <c r="F83" s="16"/>
    </row>
    <row r="84" spans="5:6" ht="12.75">
      <c r="E84" s="15"/>
      <c r="F84" s="15"/>
    </row>
    <row r="85" spans="5:6" ht="12.75">
      <c r="E85" s="15"/>
      <c r="F85" s="15"/>
    </row>
  </sheetData>
  <sheetProtection selectLockedCells="1" selectUnlockedCells="1"/>
  <mergeCells count="16">
    <mergeCell ref="A68:D68"/>
    <mergeCell ref="A71:D71"/>
    <mergeCell ref="D72:D75"/>
    <mergeCell ref="A77:D77"/>
    <mergeCell ref="D17:D23"/>
    <mergeCell ref="D26:D29"/>
    <mergeCell ref="A31:D31"/>
    <mergeCell ref="D32:D36"/>
    <mergeCell ref="A40:D40"/>
    <mergeCell ref="D41:D63"/>
    <mergeCell ref="A2:D2"/>
    <mergeCell ref="A3:D3"/>
    <mergeCell ref="A4:D4"/>
    <mergeCell ref="A7:D7"/>
    <mergeCell ref="D8:D11"/>
    <mergeCell ref="A15:D15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78"/>
  <sheetViews>
    <sheetView view="pageBreakPreview" zoomScaleSheetLayoutView="100" zoomScalePageLayoutView="0" workbookViewId="0" topLeftCell="A1">
      <selection activeCell="C6" sqref="C6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134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148274.736</v>
      </c>
      <c r="D10" s="84"/>
      <c r="F10" s="11">
        <v>9964.7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148274.736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307311.348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307311.348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307311.35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307311.35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377861.42400000006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377861.42400000006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788008.476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788008.476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490263.24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490263.24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27502.572000000004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27502.572000000004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2139221.7960000006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  <mergeCell ref="A2:D2"/>
    <mergeCell ref="A3:D3"/>
    <mergeCell ref="A4:D4"/>
    <mergeCell ref="A7:D7"/>
    <mergeCell ref="D8:D11"/>
    <mergeCell ref="A13:D13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78"/>
  <sheetViews>
    <sheetView view="pageBreakPreview" zoomScaleSheetLayoutView="100" zoomScalePageLayoutView="0" workbookViewId="0" topLeftCell="A1">
      <selection activeCell="C26" sqref="C26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135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57947.183999999994</v>
      </c>
      <c r="D10" s="84"/>
      <c r="F10" s="11">
        <v>3894.3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57947.183999999994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120100.212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120100.212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120100.21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120100.21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147671.85600000003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147671.85600000003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307961.244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307961.244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191599.56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191599.56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10748.268000000002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10748.268000000002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836028.3240000001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  <mergeCell ref="A2:D2"/>
    <mergeCell ref="A3:D3"/>
    <mergeCell ref="A4:D4"/>
    <mergeCell ref="A7:D7"/>
    <mergeCell ref="D8:D11"/>
    <mergeCell ref="A13:D13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G78"/>
  <sheetViews>
    <sheetView view="pageBreakPreview" zoomScaleSheetLayoutView="100" zoomScalePageLayoutView="0" workbookViewId="0" topLeftCell="A1">
      <selection activeCell="B15" sqref="B15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142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120303.312</v>
      </c>
      <c r="D10" s="84"/>
      <c r="F10" s="11">
        <v>8084.9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120303.312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249338.316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249338.316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249338.32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249338.32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306579.408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306579.408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639353.892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639353.892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397777.07999999996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397777.07999999996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22314.324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22314.324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1735666.332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  <mergeCell ref="A2:D2"/>
    <mergeCell ref="A3:D3"/>
    <mergeCell ref="A4:D4"/>
    <mergeCell ref="A7:D7"/>
    <mergeCell ref="D8:D11"/>
    <mergeCell ref="A13:D13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78"/>
  <sheetViews>
    <sheetView view="pageBreakPreview" zoomScaleSheetLayoutView="100" zoomScalePageLayoutView="0" workbookViewId="0" topLeftCell="A1">
      <selection activeCell="F73" sqref="F73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130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146880.47999999998</v>
      </c>
      <c r="D10" s="84"/>
      <c r="F10" s="11">
        <v>9871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146880.47999999998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304421.63999999996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304421.63999999996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304421.64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304421.64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374308.32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374308.32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780598.6799999999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780598.6799999999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485653.19999999995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485653.19999999995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27243.960000000003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27243.960000000003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2119106.28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2:D2"/>
    <mergeCell ref="A3:D3"/>
    <mergeCell ref="A4:D4"/>
    <mergeCell ref="A7:D7"/>
    <mergeCell ref="D8:D11"/>
    <mergeCell ref="A13:D13"/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78"/>
  <sheetViews>
    <sheetView view="pageBreakPreview" zoomScaleSheetLayoutView="100" zoomScalePageLayoutView="0" workbookViewId="0" topLeftCell="A1">
      <selection activeCell="F73" sqref="F73"/>
    </sheetView>
  </sheetViews>
  <sheetFormatPr defaultColWidth="10.28125" defaultRowHeight="12.75"/>
  <cols>
    <col min="1" max="1" width="69.28125" style="3" customWidth="1"/>
    <col min="2" max="2" width="27.28125" style="3" customWidth="1"/>
    <col min="3" max="3" width="17.00390625" style="4" customWidth="1"/>
    <col min="4" max="4" width="12.28125" style="5" customWidth="1"/>
    <col min="5" max="5" width="10.28125" style="3" customWidth="1"/>
    <col min="6" max="6" width="14.421875" style="3" customWidth="1"/>
    <col min="7" max="16384" width="10.28125" style="3" customWidth="1"/>
  </cols>
  <sheetData>
    <row r="1" spans="1:4" ht="12.75">
      <c r="A1" s="6"/>
      <c r="B1" s="6"/>
      <c r="C1" s="8"/>
      <c r="D1" s="6"/>
    </row>
    <row r="2" spans="1:4" ht="12.75">
      <c r="A2" s="79" t="s">
        <v>0</v>
      </c>
      <c r="B2" s="79"/>
      <c r="C2" s="79"/>
      <c r="D2" s="79"/>
    </row>
    <row r="3" spans="1:4" ht="12.75">
      <c r="A3" s="79" t="s">
        <v>76</v>
      </c>
      <c r="B3" s="79"/>
      <c r="C3" s="79"/>
      <c r="D3" s="79"/>
    </row>
    <row r="4" spans="1:4" ht="24.75" customHeight="1">
      <c r="A4" s="80" t="s">
        <v>139</v>
      </c>
      <c r="B4" s="80"/>
      <c r="C4" s="80"/>
      <c r="D4" s="80"/>
    </row>
    <row r="5" spans="1:4" ht="12" customHeight="1">
      <c r="A5" s="7"/>
      <c r="B5" s="37">
        <f>4710.9+35.4</f>
        <v>4746.299999999999</v>
      </c>
      <c r="C5" s="60"/>
      <c r="D5" s="6"/>
    </row>
    <row r="6" spans="1:4" s="10" customFormat="1" ht="63.75">
      <c r="A6" s="18" t="s">
        <v>1</v>
      </c>
      <c r="B6" s="18" t="s">
        <v>2</v>
      </c>
      <c r="C6" s="19" t="s">
        <v>3</v>
      </c>
      <c r="D6" s="18" t="s">
        <v>4</v>
      </c>
    </row>
    <row r="7" spans="1:4" s="11" customFormat="1" ht="13.5" customHeight="1">
      <c r="A7" s="81" t="s">
        <v>5</v>
      </c>
      <c r="B7" s="82"/>
      <c r="C7" s="82"/>
      <c r="D7" s="83"/>
    </row>
    <row r="8" spans="1:4" s="11" customFormat="1" ht="12.75">
      <c r="A8" s="20" t="s">
        <v>83</v>
      </c>
      <c r="B8" s="20" t="s">
        <v>52</v>
      </c>
      <c r="C8" s="61"/>
      <c r="D8" s="84">
        <v>1.24</v>
      </c>
    </row>
    <row r="9" spans="1:4" s="11" customFormat="1" ht="12.75">
      <c r="A9" s="20" t="s">
        <v>72</v>
      </c>
      <c r="B9" s="20" t="s">
        <v>73</v>
      </c>
      <c r="C9" s="61"/>
      <c r="D9" s="84"/>
    </row>
    <row r="10" spans="1:6" s="11" customFormat="1" ht="38.25">
      <c r="A10" s="20" t="s">
        <v>70</v>
      </c>
      <c r="B10" s="20" t="s">
        <v>25</v>
      </c>
      <c r="C10" s="61">
        <f>D8*F10*12</f>
        <v>70581.792</v>
      </c>
      <c r="D10" s="84"/>
      <c r="F10" s="11">
        <v>4743.4</v>
      </c>
    </row>
    <row r="11" spans="1:4" s="11" customFormat="1" ht="12.75">
      <c r="A11" s="20" t="s">
        <v>42</v>
      </c>
      <c r="B11" s="20" t="s">
        <v>25</v>
      </c>
      <c r="C11" s="61"/>
      <c r="D11" s="84"/>
    </row>
    <row r="12" spans="1:4" s="11" customFormat="1" ht="12.75">
      <c r="A12" s="21" t="s">
        <v>9</v>
      </c>
      <c r="B12" s="22"/>
      <c r="C12" s="23">
        <f>C10</f>
        <v>70581.792</v>
      </c>
      <c r="D12" s="23">
        <f>D8</f>
        <v>1.24</v>
      </c>
    </row>
    <row r="13" spans="1:4" ht="13.5" customHeight="1">
      <c r="A13" s="85" t="s">
        <v>10</v>
      </c>
      <c r="B13" s="85"/>
      <c r="C13" s="85"/>
      <c r="D13" s="85"/>
    </row>
    <row r="14" spans="1:4" ht="13.5">
      <c r="A14" s="24" t="s">
        <v>11</v>
      </c>
      <c r="B14" s="25"/>
      <c r="C14" s="62"/>
      <c r="D14" s="18"/>
    </row>
    <row r="15" spans="1:4" ht="12.75">
      <c r="A15" s="25" t="s">
        <v>48</v>
      </c>
      <c r="B15" s="25" t="s">
        <v>12</v>
      </c>
      <c r="C15" s="63"/>
      <c r="D15" s="92">
        <v>2.57</v>
      </c>
    </row>
    <row r="16" spans="1:4" ht="25.5">
      <c r="A16" s="25" t="s">
        <v>49</v>
      </c>
      <c r="B16" s="25" t="s">
        <v>50</v>
      </c>
      <c r="C16" s="64"/>
      <c r="D16" s="93"/>
    </row>
    <row r="17" spans="1:4" ht="12.75">
      <c r="A17" s="25" t="s">
        <v>51</v>
      </c>
      <c r="B17" s="25" t="s">
        <v>52</v>
      </c>
      <c r="C17" s="64"/>
      <c r="D17" s="93"/>
    </row>
    <row r="18" spans="1:4" ht="25.5">
      <c r="A18" s="25" t="s">
        <v>45</v>
      </c>
      <c r="B18" s="25" t="s">
        <v>13</v>
      </c>
      <c r="C18" s="64">
        <f>F10*D15*12</f>
        <v>146286.45599999998</v>
      </c>
      <c r="D18" s="93"/>
    </row>
    <row r="19" spans="1:4" ht="12.75">
      <c r="A19" s="25" t="s">
        <v>15</v>
      </c>
      <c r="B19" s="25" t="s">
        <v>53</v>
      </c>
      <c r="C19" s="64"/>
      <c r="D19" s="93"/>
    </row>
    <row r="20" spans="1:4" ht="23.25" customHeight="1">
      <c r="A20" s="25" t="s">
        <v>54</v>
      </c>
      <c r="B20" s="25" t="s">
        <v>46</v>
      </c>
      <c r="C20" s="64"/>
      <c r="D20" s="93"/>
    </row>
    <row r="21" spans="1:4" ht="12.75">
      <c r="A21" s="25" t="s">
        <v>55</v>
      </c>
      <c r="B21" s="25" t="s">
        <v>53</v>
      </c>
      <c r="C21" s="64"/>
      <c r="D21" s="93"/>
    </row>
    <row r="22" spans="1:4" ht="12.75">
      <c r="A22" s="21" t="s">
        <v>9</v>
      </c>
      <c r="B22" s="21"/>
      <c r="C22" s="65">
        <f>C18</f>
        <v>146286.45599999998</v>
      </c>
      <c r="D22" s="23">
        <f>D15</f>
        <v>2.57</v>
      </c>
    </row>
    <row r="23" spans="1:4" ht="13.5">
      <c r="A23" s="24" t="s">
        <v>14</v>
      </c>
      <c r="B23" s="25"/>
      <c r="C23" s="62"/>
      <c r="D23" s="26"/>
    </row>
    <row r="24" spans="1:4" ht="12.75">
      <c r="A24" s="25" t="s">
        <v>47</v>
      </c>
      <c r="B24" s="25" t="s">
        <v>7</v>
      </c>
      <c r="C24" s="63"/>
      <c r="D24" s="94">
        <v>2.57</v>
      </c>
    </row>
    <row r="25" spans="1:4" ht="12.75">
      <c r="A25" s="25" t="s">
        <v>56</v>
      </c>
      <c r="B25" s="25" t="s">
        <v>6</v>
      </c>
      <c r="C25" s="64">
        <v>146286.46</v>
      </c>
      <c r="D25" s="84"/>
    </row>
    <row r="26" spans="1:4" ht="12.75">
      <c r="A26" s="25" t="s">
        <v>15</v>
      </c>
      <c r="B26" s="25" t="s">
        <v>53</v>
      </c>
      <c r="C26" s="64"/>
      <c r="D26" s="84"/>
    </row>
    <row r="27" spans="1:4" ht="11.25" customHeight="1">
      <c r="A27" s="25" t="s">
        <v>55</v>
      </c>
      <c r="B27" s="25" t="s">
        <v>53</v>
      </c>
      <c r="C27" s="64"/>
      <c r="D27" s="84"/>
    </row>
    <row r="28" spans="1:4" ht="12.75">
      <c r="A28" s="21" t="s">
        <v>9</v>
      </c>
      <c r="B28" s="21"/>
      <c r="C28" s="65">
        <f>C25</f>
        <v>146286.46</v>
      </c>
      <c r="D28" s="23">
        <f>D24</f>
        <v>2.57</v>
      </c>
    </row>
    <row r="29" spans="1:4" ht="14.25" customHeight="1">
      <c r="A29" s="86" t="s">
        <v>18</v>
      </c>
      <c r="B29" s="87"/>
      <c r="C29" s="87"/>
      <c r="D29" s="88"/>
    </row>
    <row r="30" spans="1:4" ht="12.75">
      <c r="A30" s="25" t="s">
        <v>19</v>
      </c>
      <c r="B30" s="25" t="s">
        <v>8</v>
      </c>
      <c r="C30" s="63"/>
      <c r="D30" s="94">
        <v>3.16</v>
      </c>
    </row>
    <row r="31" spans="1:4" ht="26.25" customHeight="1">
      <c r="A31" s="25" t="s">
        <v>20</v>
      </c>
      <c r="B31" s="25" t="s">
        <v>8</v>
      </c>
      <c r="C31" s="64"/>
      <c r="D31" s="84"/>
    </row>
    <row r="32" spans="1:4" ht="39" customHeight="1">
      <c r="A32" s="25" t="s">
        <v>74</v>
      </c>
      <c r="B32" s="25" t="s">
        <v>8</v>
      </c>
      <c r="C32" s="64">
        <f>D30*F10*12</f>
        <v>179869.728</v>
      </c>
      <c r="D32" s="84"/>
    </row>
    <row r="33" spans="1:4" ht="19.5" customHeight="1">
      <c r="A33" s="25" t="s">
        <v>21</v>
      </c>
      <c r="B33" s="25" t="s">
        <v>25</v>
      </c>
      <c r="C33" s="64"/>
      <c r="D33" s="84"/>
    </row>
    <row r="34" spans="1:4" ht="38.25">
      <c r="A34" s="25" t="s">
        <v>61</v>
      </c>
      <c r="B34" s="25" t="s">
        <v>8</v>
      </c>
      <c r="C34" s="64"/>
      <c r="D34" s="84"/>
    </row>
    <row r="35" spans="1:4" ht="25.5">
      <c r="A35" s="25" t="s">
        <v>78</v>
      </c>
      <c r="B35" s="25" t="s">
        <v>8</v>
      </c>
      <c r="C35" s="64"/>
      <c r="D35" s="2"/>
    </row>
    <row r="36" spans="1:4" ht="25.5">
      <c r="A36" s="25" t="s">
        <v>79</v>
      </c>
      <c r="B36" s="25" t="s">
        <v>8</v>
      </c>
      <c r="C36" s="64"/>
      <c r="D36" s="2"/>
    </row>
    <row r="37" spans="1:4" ht="12.75">
      <c r="A37" s="21" t="s">
        <v>9</v>
      </c>
      <c r="B37" s="21"/>
      <c r="C37" s="65">
        <f>C32</f>
        <v>179869.728</v>
      </c>
      <c r="D37" s="23">
        <f>D30</f>
        <v>3.16</v>
      </c>
    </row>
    <row r="38" spans="1:4" ht="13.5" customHeight="1">
      <c r="A38" s="85" t="s">
        <v>23</v>
      </c>
      <c r="B38" s="85"/>
      <c r="C38" s="85"/>
      <c r="D38" s="85"/>
    </row>
    <row r="39" spans="1:4" ht="25.5">
      <c r="A39" s="27" t="s">
        <v>57</v>
      </c>
      <c r="B39" s="25" t="s">
        <v>17</v>
      </c>
      <c r="C39" s="63"/>
      <c r="D39" s="94">
        <v>6.59</v>
      </c>
    </row>
    <row r="40" spans="1:4" ht="25.5">
      <c r="A40" s="27" t="s">
        <v>84</v>
      </c>
      <c r="B40" s="25" t="s">
        <v>85</v>
      </c>
      <c r="C40" s="64"/>
      <c r="D40" s="84"/>
    </row>
    <row r="41" spans="1:4" ht="51">
      <c r="A41" s="27" t="s">
        <v>62</v>
      </c>
      <c r="B41" s="25" t="s">
        <v>24</v>
      </c>
      <c r="C41" s="64"/>
      <c r="D41" s="84"/>
    </row>
    <row r="42" spans="1:4" ht="25.5">
      <c r="A42" s="27" t="s">
        <v>75</v>
      </c>
      <c r="B42" s="25" t="s">
        <v>25</v>
      </c>
      <c r="C42" s="64"/>
      <c r="D42" s="84"/>
    </row>
    <row r="43" spans="1:4" ht="25.5">
      <c r="A43" s="27" t="s">
        <v>86</v>
      </c>
      <c r="B43" s="25" t="s">
        <v>17</v>
      </c>
      <c r="C43" s="64"/>
      <c r="D43" s="84"/>
    </row>
    <row r="44" spans="1:4" ht="25.5">
      <c r="A44" s="27" t="s">
        <v>26</v>
      </c>
      <c r="B44" s="25" t="s">
        <v>6</v>
      </c>
      <c r="C44" s="64"/>
      <c r="D44" s="84"/>
    </row>
    <row r="45" spans="1:4" ht="25.5">
      <c r="A45" s="27" t="s">
        <v>58</v>
      </c>
      <c r="B45" s="25" t="s">
        <v>25</v>
      </c>
      <c r="C45" s="64"/>
      <c r="D45" s="84"/>
    </row>
    <row r="46" spans="1:4" ht="28.5" customHeight="1">
      <c r="A46" s="28" t="s">
        <v>59</v>
      </c>
      <c r="B46" s="25" t="s">
        <v>22</v>
      </c>
      <c r="C46" s="64"/>
      <c r="D46" s="84"/>
    </row>
    <row r="47" spans="1:4" ht="76.5">
      <c r="A47" s="27" t="s">
        <v>60</v>
      </c>
      <c r="B47" s="25" t="s">
        <v>24</v>
      </c>
      <c r="C47" s="64"/>
      <c r="D47" s="84"/>
    </row>
    <row r="48" spans="1:4" ht="38.25">
      <c r="A48" s="28" t="s">
        <v>63</v>
      </c>
      <c r="B48" s="25" t="s">
        <v>22</v>
      </c>
      <c r="C48" s="64"/>
      <c r="D48" s="84"/>
    </row>
    <row r="49" spans="1:4" ht="38.25">
      <c r="A49" s="28" t="s">
        <v>64</v>
      </c>
      <c r="B49" s="25" t="s">
        <v>65</v>
      </c>
      <c r="C49" s="64">
        <f>D39*F10*12</f>
        <v>375108.072</v>
      </c>
      <c r="D49" s="84"/>
    </row>
    <row r="50" spans="1:4" ht="25.5">
      <c r="A50" s="28" t="s">
        <v>66</v>
      </c>
      <c r="B50" s="25" t="s">
        <v>27</v>
      </c>
      <c r="C50" s="64"/>
      <c r="D50" s="84"/>
    </row>
    <row r="51" spans="1:4" ht="38.25">
      <c r="A51" s="28" t="s">
        <v>67</v>
      </c>
      <c r="B51" s="25" t="s">
        <v>27</v>
      </c>
      <c r="C51" s="64"/>
      <c r="D51" s="84"/>
    </row>
    <row r="52" spans="1:4" ht="38.25">
      <c r="A52" s="28" t="s">
        <v>87</v>
      </c>
      <c r="B52" s="25" t="s">
        <v>88</v>
      </c>
      <c r="C52" s="64"/>
      <c r="D52" s="84"/>
    </row>
    <row r="53" spans="1:4" ht="25.5">
      <c r="A53" s="27" t="s">
        <v>28</v>
      </c>
      <c r="B53" s="25" t="s">
        <v>22</v>
      </c>
      <c r="C53" s="64"/>
      <c r="D53" s="84"/>
    </row>
    <row r="54" spans="1:4" ht="38.25">
      <c r="A54" s="27" t="s">
        <v>29</v>
      </c>
      <c r="B54" s="25" t="s">
        <v>8</v>
      </c>
      <c r="C54" s="64"/>
      <c r="D54" s="84"/>
    </row>
    <row r="55" spans="1:4" ht="25.5">
      <c r="A55" s="27" t="s">
        <v>43</v>
      </c>
      <c r="B55" s="25" t="s">
        <v>27</v>
      </c>
      <c r="C55" s="64"/>
      <c r="D55" s="84"/>
    </row>
    <row r="56" spans="1:4" ht="25.5">
      <c r="A56" s="27" t="s">
        <v>80</v>
      </c>
      <c r="B56" s="25" t="s">
        <v>81</v>
      </c>
      <c r="C56" s="64"/>
      <c r="D56" s="84"/>
    </row>
    <row r="57" spans="1:4" ht="25.5">
      <c r="A57" s="27" t="s">
        <v>68</v>
      </c>
      <c r="B57" s="25" t="s">
        <v>25</v>
      </c>
      <c r="C57" s="64"/>
      <c r="D57" s="84"/>
    </row>
    <row r="58" spans="1:6" ht="38.25">
      <c r="A58" s="27" t="s">
        <v>30</v>
      </c>
      <c r="B58" s="25" t="s">
        <v>31</v>
      </c>
      <c r="C58" s="64"/>
      <c r="D58" s="84"/>
      <c r="E58" s="11"/>
      <c r="F58" s="12"/>
    </row>
    <row r="59" spans="1:6" ht="51">
      <c r="A59" s="25" t="s">
        <v>37</v>
      </c>
      <c r="B59" s="25" t="s">
        <v>81</v>
      </c>
      <c r="C59" s="64"/>
      <c r="D59" s="84"/>
      <c r="E59" s="11"/>
      <c r="F59" s="12"/>
    </row>
    <row r="60" spans="1:6" ht="39" customHeight="1">
      <c r="A60" s="27" t="s">
        <v>32</v>
      </c>
      <c r="B60" s="25" t="s">
        <v>17</v>
      </c>
      <c r="C60" s="64"/>
      <c r="D60" s="2"/>
      <c r="E60" s="11"/>
      <c r="F60" s="12"/>
    </row>
    <row r="61" spans="1:6" s="59" customFormat="1" ht="39" customHeight="1">
      <c r="A61" s="28" t="s">
        <v>82</v>
      </c>
      <c r="B61" s="55" t="s">
        <v>89</v>
      </c>
      <c r="C61" s="66"/>
      <c r="D61" s="56"/>
      <c r="E61" s="57"/>
      <c r="F61" s="58"/>
    </row>
    <row r="62" spans="1:6" ht="12.75">
      <c r="A62" s="21" t="s">
        <v>9</v>
      </c>
      <c r="B62" s="21"/>
      <c r="C62" s="65">
        <f>C49</f>
        <v>375108.072</v>
      </c>
      <c r="D62" s="23">
        <f>D39</f>
        <v>6.59</v>
      </c>
      <c r="F62" s="13"/>
    </row>
    <row r="63" spans="1:6" ht="12.75">
      <c r="A63" s="38" t="s">
        <v>90</v>
      </c>
      <c r="B63" s="39"/>
      <c r="C63" s="67"/>
      <c r="D63" s="40">
        <v>13.56</v>
      </c>
      <c r="F63" s="13"/>
    </row>
    <row r="64" spans="1:4" s="14" customFormat="1" ht="13.5">
      <c r="A64" s="86" t="s">
        <v>69</v>
      </c>
      <c r="B64" s="87"/>
      <c r="C64" s="87"/>
      <c r="D64" s="88"/>
    </row>
    <row r="65" spans="1:4" ht="39.75" customHeight="1">
      <c r="A65" s="27" t="s">
        <v>39</v>
      </c>
      <c r="B65" s="27" t="s">
        <v>31</v>
      </c>
      <c r="C65" s="68"/>
      <c r="D65" s="89">
        <f>4.1</f>
        <v>4.1</v>
      </c>
    </row>
    <row r="66" spans="1:4" ht="24" customHeight="1">
      <c r="A66" s="27" t="s">
        <v>40</v>
      </c>
      <c r="B66" s="27" t="s">
        <v>35</v>
      </c>
      <c r="C66" s="69">
        <f>D65*F10*12</f>
        <v>233375.27999999994</v>
      </c>
      <c r="D66" s="90"/>
    </row>
    <row r="67" spans="1:4" ht="12.75">
      <c r="A67" s="29" t="s">
        <v>44</v>
      </c>
      <c r="B67" s="27" t="s">
        <v>16</v>
      </c>
      <c r="C67" s="69"/>
      <c r="D67" s="90"/>
    </row>
    <row r="68" spans="1:4" ht="12.75">
      <c r="A68" s="25" t="s">
        <v>41</v>
      </c>
      <c r="B68" s="25" t="s">
        <v>31</v>
      </c>
      <c r="C68" s="70"/>
      <c r="D68" s="91"/>
    </row>
    <row r="69" spans="1:7" ht="12.75">
      <c r="A69" s="21" t="s">
        <v>9</v>
      </c>
      <c r="B69" s="21"/>
      <c r="C69" s="65">
        <f>C66</f>
        <v>233375.27999999994</v>
      </c>
      <c r="D69" s="23">
        <f>D65</f>
        <v>4.1</v>
      </c>
      <c r="E69" s="16"/>
      <c r="F69" s="16"/>
      <c r="G69" s="16"/>
    </row>
    <row r="70" spans="1:7" ht="13.5">
      <c r="A70" s="85" t="s">
        <v>33</v>
      </c>
      <c r="B70" s="85"/>
      <c r="C70" s="85"/>
      <c r="D70" s="85"/>
      <c r="E70" s="16"/>
      <c r="F70" s="16"/>
      <c r="G70" s="16"/>
    </row>
    <row r="71" spans="1:7" ht="28.5" customHeight="1">
      <c r="A71" s="27" t="s">
        <v>34</v>
      </c>
      <c r="B71" s="25" t="s">
        <v>35</v>
      </c>
      <c r="C71" s="62">
        <f>D71*12*F10</f>
        <v>13091.784</v>
      </c>
      <c r="D71" s="34">
        <v>0.23</v>
      </c>
      <c r="E71" s="17"/>
      <c r="F71" s="17"/>
      <c r="G71" s="17"/>
    </row>
    <row r="72" spans="1:7" ht="12.75">
      <c r="A72" s="21" t="s">
        <v>9</v>
      </c>
      <c r="B72" s="21"/>
      <c r="C72" s="65">
        <f>C71</f>
        <v>13091.784</v>
      </c>
      <c r="D72" s="32">
        <f>D71</f>
        <v>0.23</v>
      </c>
      <c r="E72" s="17"/>
      <c r="F72" s="17"/>
      <c r="G72" s="17"/>
    </row>
    <row r="73" spans="1:7" ht="27" customHeight="1">
      <c r="A73" s="71" t="s">
        <v>36</v>
      </c>
      <c r="B73" s="72"/>
      <c r="C73" s="73">
        <f>C12+C22+C37+C62+C69+C72</f>
        <v>1018313.1119999998</v>
      </c>
      <c r="D73" s="48"/>
      <c r="E73" s="17"/>
      <c r="F73" s="36"/>
      <c r="G73" s="17"/>
    </row>
    <row r="74" spans="5:7" ht="12.75">
      <c r="E74" s="17"/>
      <c r="F74" s="17"/>
      <c r="G74" s="17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5"/>
      <c r="F77" s="15"/>
    </row>
    <row r="78" spans="5:6" ht="12.75">
      <c r="E78" s="15"/>
      <c r="F78" s="15"/>
    </row>
  </sheetData>
  <sheetProtection selectLockedCells="1" selectUnlockedCells="1"/>
  <mergeCells count="15">
    <mergeCell ref="A2:D2"/>
    <mergeCell ref="A3:D3"/>
    <mergeCell ref="A4:D4"/>
    <mergeCell ref="A7:D7"/>
    <mergeCell ref="D8:D11"/>
    <mergeCell ref="A13:D13"/>
    <mergeCell ref="A64:D64"/>
    <mergeCell ref="D65:D68"/>
    <mergeCell ref="A70:D70"/>
    <mergeCell ref="D15:D21"/>
    <mergeCell ref="D24:D27"/>
    <mergeCell ref="A29:D29"/>
    <mergeCell ref="D30:D34"/>
    <mergeCell ref="A38:D38"/>
    <mergeCell ref="D39:D59"/>
  </mergeCells>
  <printOptions horizontalCentered="1"/>
  <pageMargins left="0.45" right="0.19652777777777777" top="0.5902777777777778" bottom="0.393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Олеся Александровна</dc:creator>
  <cp:keywords/>
  <dc:description/>
  <cp:lastModifiedBy>Иван</cp:lastModifiedBy>
  <cp:lastPrinted>2016-02-03T06:23:52Z</cp:lastPrinted>
  <dcterms:created xsi:type="dcterms:W3CDTF">2015-04-28T03:38:09Z</dcterms:created>
  <dcterms:modified xsi:type="dcterms:W3CDTF">2016-02-04T10:43:08Z</dcterms:modified>
  <cp:category/>
  <cp:version/>
  <cp:contentType/>
  <cp:contentStatus/>
</cp:coreProperties>
</file>